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Statement" sheetId="2" state="visible" r:id="rId2"/>
    <sheet xmlns:r="http://schemas.openxmlformats.org/officeDocument/2006/relationships" name="Book Debts" sheetId="3" state="visible" r:id="rId3"/>
    <sheet xmlns:r="http://schemas.openxmlformats.org/officeDocument/2006/relationships" name="Monthly Tracker" sheetId="4" state="visible" r:id="rId4"/>
    <sheet xmlns:r="http://schemas.openxmlformats.org/officeDocument/2006/relationships" name="Bank Rules" sheetId="5" state="visible" r:id="rId5"/>
    <sheet xmlns:r="http://schemas.openxmlformats.org/officeDocument/2006/relationships" name="Example Statement" sheetId="6" state="visible" r:id="rId6"/>
    <sheet xmlns:r="http://schemas.openxmlformats.org/officeDocument/2006/relationships" name="Example Book Debts" sheetId="7" state="visible" r:id="rId7"/>
    <sheet xmlns:r="http://schemas.openxmlformats.org/officeDocument/2006/relationships" name="Lists" sheetId="8" state="hidden" r:id="rId8"/>
  </sheets>
  <definedNames>
    <definedName name="_xlnm.Print_Area" localSheetId="0">'Instructions'!$A$1:$D$37</definedName>
    <definedName name="_xlnm.Print_Area" localSheetId="1">'Statement'!$A$1:$K$57</definedName>
    <definedName name="_xlnm.Print_Titles" localSheetId="2">'Book Debts'!$5:$5</definedName>
    <definedName name="_xlnm.Print_Area" localSheetId="2">'Book Debts'!$A$1:$M$121</definedName>
    <definedName name="_xlnm.Print_Area" localSheetId="3">'Monthly Tracker'!$A$1:$N$21</definedName>
    <definedName name="_xlnm.Print_Titles" localSheetId="4">'Bank Rules'!$5:$5</definedName>
    <definedName name="_xlnm.Print_Area" localSheetId="4">'Bank Rules'!$A$1:$E$18</definedName>
    <definedName name="_xlnm.Print_Area" localSheetId="5">'Example Statement'!$A$1:$K$57</definedName>
    <definedName name="_xlnm.Print_Titles" localSheetId="6">'Example Book Debts'!$5:$5</definedName>
    <definedName name="_xlnm.Print_Area" localSheetId="6">'Example Book Debts'!$A$1:$M$121</definedName>
  </definedNames>
  <calcPr calcId="124519" fullCalcOnLoad="1"/>
</workbook>
</file>

<file path=xl/styles.xml><?xml version="1.0" encoding="utf-8"?>
<styleSheet xmlns="http://schemas.openxmlformats.org/spreadsheetml/2006/main">
  <numFmts count="6">
    <numFmt numFmtId="164" formatCode="DD-MMM-YYYY"/>
    <numFmt numFmtId="165" formatCode="#,##,##0;(#,##,##0);&quot;&quot;"/>
    <numFmt numFmtId="166" formatCode="#,##,##0;(#,##,##0);&quot;-&quot;"/>
    <numFmt numFmtId="167" formatCode="&quot;₹&quot;#,##,##0;-&quot;₹&quot;#,##,##0;&quot;₹&quot;0"/>
    <numFmt numFmtId="168" formatCode="#,##,##0.##"/>
    <numFmt numFmtId="169" formatCode="yyyy-mm-dd"/>
  </numFmts>
  <fonts count="10">
    <font>
      <name val="Calibri"/>
      <family val="2"/>
      <color theme="1"/>
      <sz val="11"/>
      <scheme val="minor"/>
    </font>
    <font>
      <name val="Calibri"/>
      <b val="1"/>
      <color rgb="00FFFFFF"/>
      <sz val="11"/>
    </font>
    <font>
      <name val="Calibri"/>
      <color rgb="001F2937"/>
      <sz val="10"/>
    </font>
    <font>
      <name val="Calibri"/>
      <b val="1"/>
      <color rgb="001F2937"/>
      <sz val="16"/>
    </font>
    <font>
      <name val="Calibri"/>
      <i val="1"/>
      <color rgb="006B7280"/>
      <sz val="9"/>
    </font>
    <font>
      <name val="Calibri"/>
      <b val="1"/>
      <color rgb="001F2937"/>
      <sz val="10"/>
    </font>
    <font>
      <name val="Calibri"/>
      <b val="1"/>
      <color rgb="00C52031"/>
      <sz val="9"/>
    </font>
    <font>
      <name val="Calibri"/>
      <b val="1"/>
      <color rgb="001F2937"/>
      <sz val="12"/>
    </font>
    <font>
      <name val="Calibri"/>
      <b val="1"/>
      <color rgb="0015803D"/>
      <sz val="10"/>
    </font>
    <font>
      <name val="Calibri"/>
      <b val="1"/>
      <color rgb="00C52031"/>
      <sz val="12"/>
    </font>
  </fonts>
  <fills count="7">
    <fill>
      <patternFill/>
    </fill>
    <fill>
      <patternFill patternType="gray125"/>
    </fill>
    <fill>
      <patternFill patternType="solid">
        <fgColor rgb="00C52031"/>
        <bgColor rgb="00C52031"/>
      </patternFill>
    </fill>
    <fill>
      <patternFill patternType="solid">
        <fgColor rgb="001F2937"/>
        <bgColor rgb="001F2937"/>
      </patternFill>
    </fill>
    <fill>
      <patternFill patternType="solid">
        <fgColor rgb="00FFF4C2"/>
        <bgColor rgb="00FFF4C2"/>
      </patternFill>
    </fill>
    <fill>
      <patternFill patternType="solid">
        <fgColor rgb="00F3F4F6"/>
        <bgColor rgb="00F3F4F6"/>
      </patternFill>
    </fill>
    <fill>
      <patternFill patternType="solid">
        <fgColor rgb="00F9FAFB"/>
        <bgColor rgb="00F9FAFB"/>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9">
    <xf numFmtId="0" fontId="0" fillId="0" borderId="0" pivotButton="0" quotePrefix="0" xfId="0"/>
    <xf numFmtId="0" fontId="3" fillId="0" borderId="0" applyAlignment="1" pivotButton="0" quotePrefix="0" xfId="0">
      <alignment horizontal="left" vertical="center" wrapText="1"/>
    </xf>
    <xf numFmtId="0" fontId="9" fillId="0" borderId="0" applyAlignment="1" pivotButton="0" quotePrefix="0" xfId="0">
      <alignment horizontal="left" vertical="center" wrapText="1"/>
    </xf>
    <xf numFmtId="0" fontId="1" fillId="2" borderId="0" applyAlignment="1" pivotButton="0" quotePrefix="0" xfId="0">
      <alignment horizontal="left" vertical="center" wrapText="1"/>
    </xf>
    <xf numFmtId="0" fontId="0" fillId="2" borderId="0" pivotButton="0" quotePrefix="0" xfId="0"/>
    <xf numFmtId="0" fontId="5" fillId="6" borderId="1" applyAlignment="1" pivotButton="0" quotePrefix="0" xfId="0">
      <alignment horizontal="left" vertical="top" wrapText="1"/>
    </xf>
    <xf numFmtId="0" fontId="2" fillId="0" borderId="1" applyAlignment="1" pivotButton="0" quotePrefix="0" xfId="0">
      <alignment horizontal="left" vertical="top" wrapText="1"/>
    </xf>
    <xf numFmtId="0" fontId="0" fillId="0" borderId="1" pivotButton="0" quotePrefix="0" xfId="0"/>
    <xf numFmtId="0" fontId="4" fillId="5" borderId="0" applyAlignment="1" pivotButton="0" quotePrefix="0" xfId="0">
      <alignment horizontal="left" vertical="top" wrapText="1"/>
    </xf>
    <xf numFmtId="0" fontId="0" fillId="5" borderId="0" pivotButton="0" quotePrefix="0" xfId="0"/>
    <xf numFmtId="0" fontId="4" fillId="0" borderId="0" applyAlignment="1" pivotButton="0" quotePrefix="0" xfId="0">
      <alignment horizontal="center" vertical="center" wrapText="1"/>
    </xf>
    <xf numFmtId="0" fontId="4" fillId="0" borderId="0" applyAlignment="1" pivotButton="0" quotePrefix="0" xfId="0">
      <alignment horizontal="left" vertical="top" wrapText="1"/>
    </xf>
    <xf numFmtId="0" fontId="5" fillId="6" borderId="1" applyAlignment="1" pivotButton="0" quotePrefix="0" xfId="0">
      <alignment horizontal="left" vertical="center" wrapText="1"/>
    </xf>
    <xf numFmtId="0" fontId="0" fillId="6" borderId="1" pivotButton="0" quotePrefix="0" xfId="0"/>
    <xf numFmtId="0" fontId="2" fillId="4" borderId="1" applyAlignment="1" applyProtection="1" pivotButton="0" quotePrefix="0" xfId="0">
      <alignment horizontal="left" vertical="center" wrapText="1"/>
      <protection locked="0" hidden="0"/>
    </xf>
    <xf numFmtId="0" fontId="0" fillId="4" borderId="1" applyProtection="1" pivotButton="0" quotePrefix="0" xfId="0">
      <protection locked="0" hidden="0"/>
    </xf>
    <xf numFmtId="49" fontId="2" fillId="4" borderId="1" applyAlignment="1" applyProtection="1" pivotButton="0" quotePrefix="0" xfId="0">
      <alignment horizontal="left" vertical="center" wrapText="1"/>
      <protection locked="0" hidden="0"/>
    </xf>
    <xf numFmtId="167" fontId="2" fillId="4" borderId="1" applyAlignment="1" applyProtection="1" pivotButton="0" quotePrefix="0" xfId="0">
      <alignment horizontal="right" vertical="center"/>
      <protection locked="0" hidden="0"/>
    </xf>
    <xf numFmtId="9" fontId="2" fillId="4" borderId="1" applyAlignment="1" applyProtection="1" pivotButton="0" quotePrefix="0" xfId="0">
      <alignment horizontal="right" vertical="center"/>
      <protection locked="0" hidden="0"/>
    </xf>
    <xf numFmtId="1" fontId="2" fillId="4" borderId="1" applyAlignment="1" applyProtection="1" pivotButton="0" quotePrefix="0" xfId="0">
      <alignment horizontal="right" vertical="center"/>
      <protection locked="0" hidden="0"/>
    </xf>
    <xf numFmtId="164" fontId="2" fillId="4" borderId="1" applyAlignment="1" applyProtection="1" pivotButton="0" quotePrefix="0" xfId="0">
      <alignment horizontal="right" vertical="center"/>
      <protection locked="0" hidden="0"/>
    </xf>
    <xf numFmtId="0" fontId="4" fillId="0" borderId="0" applyAlignment="1" pivotButton="0" quotePrefix="0" xfId="0">
      <alignment horizontal="right" vertical="center"/>
    </xf>
    <xf numFmtId="164" fontId="4" fillId="0" borderId="0" applyAlignment="1" pivotButton="0" quotePrefix="0" xfId="0">
      <alignment horizontal="center" vertical="center" wrapText="1"/>
    </xf>
    <xf numFmtId="0" fontId="1" fillId="3" borderId="1" applyAlignment="1" pivotButton="0" quotePrefix="0" xfId="0">
      <alignment horizontal="center" vertical="center" wrapText="1"/>
    </xf>
    <xf numFmtId="168" fontId="2" fillId="4" borderId="1" applyAlignment="1" applyProtection="1" pivotButton="0" quotePrefix="0" xfId="0">
      <alignment horizontal="right" vertical="center"/>
      <protection locked="0" hidden="0"/>
    </xf>
    <xf numFmtId="0" fontId="2" fillId="4" borderId="1" applyAlignment="1" applyProtection="1" pivotButton="0" quotePrefix="0" xfId="0">
      <alignment horizontal="center" vertical="center" wrapText="1"/>
      <protection locked="0" hidden="0"/>
    </xf>
    <xf numFmtId="165" fontId="2" fillId="4" borderId="1" applyAlignment="1" applyProtection="1" pivotButton="0" quotePrefix="0" xfId="0">
      <alignment horizontal="right" vertical="center"/>
      <protection locked="0" hidden="0"/>
    </xf>
    <xf numFmtId="166" fontId="2" fillId="0" borderId="1" applyAlignment="1" pivotButton="0" quotePrefix="0" xfId="0">
      <alignment horizontal="right" vertical="center"/>
    </xf>
    <xf numFmtId="166" fontId="5" fillId="0" borderId="1" applyAlignment="1" pivotButton="0" quotePrefix="0" xfId="0">
      <alignment horizontal="right" vertical="center"/>
    </xf>
    <xf numFmtId="0" fontId="5" fillId="5" borderId="1" applyAlignment="1" pivotButton="0" quotePrefix="0" xfId="0">
      <alignment horizontal="left" vertical="center" wrapText="1"/>
    </xf>
    <xf numFmtId="0" fontId="0" fillId="5" borderId="1" pivotButton="0" quotePrefix="0" xfId="0"/>
    <xf numFmtId="166" fontId="5" fillId="5" borderId="1" applyAlignment="1" pivotButton="0" quotePrefix="0" xfId="0">
      <alignment horizontal="right" vertical="center"/>
    </xf>
    <xf numFmtId="167" fontId="2" fillId="0" borderId="1" applyAlignment="1" pivotButton="0" quotePrefix="0" xfId="0">
      <alignment horizontal="right" vertical="center"/>
    </xf>
    <xf numFmtId="167" fontId="5" fillId="5" borderId="1" applyAlignment="1" pivotButton="0" quotePrefix="0" xfId="0">
      <alignment horizontal="right" vertical="center"/>
    </xf>
    <xf numFmtId="167" fontId="7" fillId="5" borderId="1" applyAlignment="1" pivotButton="0" quotePrefix="0" xfId="0">
      <alignment horizontal="right" vertical="center"/>
    </xf>
    <xf numFmtId="0" fontId="7" fillId="0" borderId="1" applyAlignment="1" pivotButton="0" quotePrefix="0" xfId="0">
      <alignment horizontal="left" vertical="center" wrapText="1"/>
    </xf>
    <xf numFmtId="0" fontId="2" fillId="0" borderId="0" applyAlignment="1" pivotButton="0" quotePrefix="0" xfId="0">
      <alignment horizontal="left" vertical="top" wrapText="1"/>
    </xf>
    <xf numFmtId="0" fontId="2" fillId="0" borderId="0" applyAlignment="1" pivotButton="0" quotePrefix="0" xfId="0">
      <alignment horizontal="left" vertical="center" wrapText="1"/>
    </xf>
    <xf numFmtId="0" fontId="1" fillId="3" borderId="0" applyAlignment="1" pivotButton="0" quotePrefix="0" xfId="0">
      <alignment horizontal="left" vertical="center" wrapText="1"/>
    </xf>
    <xf numFmtId="0" fontId="0" fillId="3" borderId="0" pivotButton="0" quotePrefix="0" xfId="0"/>
    <xf numFmtId="0" fontId="6" fillId="0" borderId="1" applyAlignment="1" pivotButton="0" quotePrefix="0" xfId="0">
      <alignment horizontal="left" vertical="center" wrapText="1"/>
    </xf>
    <xf numFmtId="0" fontId="8" fillId="0" borderId="1" applyAlignment="1" pivotButton="0" quotePrefix="0" xfId="0">
      <alignment horizontal="left" vertical="center" wrapText="1"/>
    </xf>
    <xf numFmtId="164" fontId="2" fillId="4" borderId="1" applyAlignment="1" applyProtection="1" pivotButton="0" quotePrefix="0" xfId="0">
      <alignment horizontal="center" vertical="center" wrapText="1"/>
      <protection locked="0" hidden="0"/>
    </xf>
    <xf numFmtId="1" fontId="2" fillId="0" borderId="1" applyAlignment="1" pivotButton="0" quotePrefix="0" xfId="0">
      <alignment horizontal="center" vertical="center" wrapText="1"/>
    </xf>
    <xf numFmtId="0" fontId="2" fillId="0" borderId="1" applyAlignment="1" pivotButton="0" quotePrefix="0" xfId="0">
      <alignment horizontal="center" vertical="center" wrapText="1"/>
    </xf>
    <xf numFmtId="0" fontId="4" fillId="0" borderId="0" applyAlignment="1" pivotButton="0" quotePrefix="0" xfId="0">
      <alignment horizontal="left" vertical="center" wrapText="1"/>
    </xf>
    <xf numFmtId="0" fontId="6" fillId="0" borderId="0" applyAlignment="1" pivotButton="0" quotePrefix="0" xfId="0">
      <alignment horizontal="left" vertical="center" wrapText="1"/>
    </xf>
    <xf numFmtId="9" fontId="2" fillId="4" borderId="1" applyAlignment="1" applyProtection="1" pivotButton="0" quotePrefix="0" xfId="0">
      <alignment horizontal="center" vertical="center" wrapText="1"/>
      <protection locked="0" hidden="0"/>
    </xf>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7"/>
  <sheetViews>
    <sheetView showGridLines="0" workbookViewId="0">
      <selection activeCell="A1" sqref="A1"/>
    </sheetView>
  </sheetViews>
  <sheetFormatPr baseColWidth="8" defaultRowHeight="15"/>
  <cols>
    <col width="3" customWidth="1" min="1" max="1"/>
    <col width="26" customWidth="1" min="2" max="2"/>
    <col width="88" customWidth="1" min="3" max="3"/>
    <col width="3" customWidth="1" min="4" max="4"/>
  </cols>
  <sheetData>
    <row r="1"/>
    <row r="2" ht="26" customHeight="1">
      <c r="B2" s="1" t="inlineStr">
        <is>
          <t>Stock Statement Format with Drawing Power Calculator</t>
        </is>
      </c>
    </row>
    <row r="3" ht="36" customHeight="1">
      <c r="B3" s="2" t="inlineStr">
        <is>
          <t>The stock statement your bank asks for on a cash credit limit, with the drawing power worked out from your own sanction terms</t>
        </is>
      </c>
    </row>
    <row r="4"/>
    <row r="5" ht="19" customHeight="1">
      <c r="B5" s="3" t="inlineStr">
        <is>
          <t xml:space="preserve">  READ THIS FIRST</t>
        </is>
      </c>
      <c r="C5" s="4" t="n"/>
    </row>
    <row r="6" ht="44" customHeight="1">
      <c r="B6" s="5" t="inlineStr">
        <is>
          <t>Your sanction letter decides the numbers</t>
        </is>
      </c>
      <c r="C6" s="6" t="inlineStr">
        <is>
          <t>The margins on stock and book debts, the age limit for book debts and whether unpaid suppliers are deducted all come from your bank's sanction letter. Copy them in. The example's figures are made up.</t>
        </is>
      </c>
    </row>
    <row r="7" ht="44" customHeight="1">
      <c r="B7" s="5" t="inlineStr">
        <is>
          <t>Three months is the outer limit</t>
        </is>
      </c>
      <c r="C7" s="6" t="inlineStr">
        <is>
          <t>The RBI tells banks to base drawing power on a current stock statement and not on one more than three months old. Drawings based on an older one are treated as irregular. Submit on the date your sanction letter sets.</t>
        </is>
      </c>
    </row>
    <row r="8" ht="57" customHeight="1">
      <c r="B8" s="5" t="inlineStr">
        <is>
          <t>Value stock at the lower of cost and market</t>
        </is>
      </c>
      <c r="C8" s="6" t="inlineStr">
        <is>
          <t>Accounting Standard AS 2 values stock at cost, or at what it would fetch now if that is lower. Damaged or slow-moving stock is worth less than you paid. Enter its market value and the sheet uses it. Report only stock you actually hold: a statement that overstates it is a false statement to your bank.</t>
        </is>
      </c>
    </row>
    <row r="9" ht="31" customHeight="1">
      <c r="B9" s="5" t="inlineStr">
        <is>
          <t>Over drawing power is a red flag</t>
        </is>
      </c>
      <c r="C9" s="6" t="inlineStr">
        <is>
          <t>If your balance is above your drawing power, bring it down. An excess left for 90 days in a row can make the account a non-performing asset under the RBI's rules.</t>
        </is>
      </c>
    </row>
    <row r="10"/>
    <row r="11" ht="19" customHeight="1">
      <c r="B11" s="3" t="inlineStr">
        <is>
          <t xml:space="preserve">  WHAT IS IN THIS WORKBOOK</t>
        </is>
      </c>
      <c r="C11" s="4" t="n"/>
    </row>
    <row r="12" ht="44" customHeight="1">
      <c r="B12" s="5" t="inlineStr">
        <is>
          <t>Statement</t>
        </is>
      </c>
      <c r="C12" s="6" t="inlineStr">
        <is>
          <t>Your details and the sanction terms, up to 15 stock lines valued under AS 2, unpaid suppliers, the book debts the bank counts, your drawing power and headroom, a declaration to sign, and a check list below the print area.</t>
        </is>
      </c>
    </row>
    <row r="13" ht="44" customHeight="1">
      <c r="B13" s="5" t="inlineStr">
        <is>
          <t>Book Debts</t>
        </is>
      </c>
      <c r="C13" s="6" t="inlineStr">
        <is>
          <t>Up to 100 unpaid bills: the days each is old on the statement date, its age band, and whether the bank counts it under your age limit, with related parties and disputed bills left out.</t>
        </is>
      </c>
    </row>
    <row r="14" ht="31" customHeight="1">
      <c r="B14" s="5" t="inlineStr">
        <is>
          <t>Monthly Tracker</t>
        </is>
      </c>
      <c r="C14" s="6" t="inlineStr">
        <is>
          <t>Twelve months of statements: drawing power, headroom, and a flag for a statement submitted after the due day.</t>
        </is>
      </c>
    </row>
    <row r="15" ht="31" customHeight="1">
      <c r="B15" s="5" t="inlineStr">
        <is>
          <t>Bank Rules</t>
        </is>
      </c>
      <c r="C15" s="6" t="inlineStr">
        <is>
          <t>The RBI paragraphs and the accounting standard behind the statement and the checks, quoted.</t>
        </is>
      </c>
    </row>
    <row r="16" ht="31" customHeight="1">
      <c r="B16" s="5" t="inlineStr">
        <is>
          <t>Example Statement, Example Book Debts</t>
        </is>
      </c>
      <c r="C16" s="6" t="inlineStr">
        <is>
          <t>A made-up textile trader in Surat: a statement as on 31-Oct-2026 with a damaged lot valued at market, packing material left out, and three book debts not counted.</t>
        </is>
      </c>
    </row>
    <row r="17"/>
    <row r="18" ht="19" customHeight="1">
      <c r="B18" s="3" t="inlineStr">
        <is>
          <t xml:space="preserve">  HOW TO USE IT</t>
        </is>
      </c>
      <c r="C18" s="4" t="n"/>
    </row>
    <row r="19" ht="18" customHeight="1">
      <c r="B19" s="5" t="inlineStr">
        <is>
          <t>Step 1</t>
        </is>
      </c>
      <c r="C19" s="6" t="inlineStr">
        <is>
          <t>Open the two Example sheets first. They show a filled statement and its book debts.</t>
        </is>
      </c>
    </row>
    <row r="20" ht="44" customHeight="1">
      <c r="B20" s="5" t="inlineStr">
        <is>
          <t>Step 2</t>
        </is>
      </c>
      <c r="C20" s="6" t="inlineStr">
        <is>
          <t>On the Statement sheet, fill section 1 from your sanction letter: the limit, both margins (type them with a % sign, for example 25%), the age limit for book debts, whether unpaid suppliers are deducted, and the day of the month the statement is due.</t>
        </is>
      </c>
    </row>
    <row r="21" ht="31" customHeight="1">
      <c r="B21" s="5" t="inlineStr">
        <is>
          <t>Step 3</t>
        </is>
      </c>
      <c r="C21" s="6" t="inlineStr">
        <is>
          <t>Enter the statement date (usually the last day of the month) and the balance outstanding in the account on that date.</t>
        </is>
      </c>
    </row>
    <row r="22" ht="44" customHeight="1">
      <c r="B22" s="5" t="inlineStr">
        <is>
          <t>Step 4</t>
        </is>
      </c>
      <c r="C22" s="6" t="inlineStr">
        <is>
          <t>List your stock by type in section 2, at cost. Where something is worth less than it cost, enter its market value too. Mark any type your sanction letter does not count (packing material or spares, for example) as No.</t>
        </is>
      </c>
    </row>
    <row r="23" ht="31" customHeight="1">
      <c r="B23" s="5" t="inlineStr">
        <is>
          <t>Step 5</t>
        </is>
      </c>
      <c r="C23" s="6" t="inlineStr">
        <is>
          <t>Enter what you still owe suppliers for this stock, from your purchase ledger. It is deducted only if you said Yes in section 1.</t>
        </is>
      </c>
    </row>
    <row r="24" ht="31" customHeight="1">
      <c r="B24" s="5" t="inlineStr">
        <is>
          <t>Step 6</t>
        </is>
      </c>
      <c r="C24" s="6" t="inlineStr">
        <is>
          <t>On the Book Debts sheet, list every unpaid customer bill with its date and the amount still due. Mark related parties and disputed bills Yes.</t>
        </is>
      </c>
    </row>
    <row r="25" ht="31" customHeight="1">
      <c r="B25" s="5" t="inlineStr">
        <is>
          <t>Step 7</t>
        </is>
      </c>
      <c r="C25" s="6" t="inlineStr">
        <is>
          <t>Read sections 3 and 4 and the check list. Print the Statement (the check list does not print), sign it, and submit it with anything else your bank asks for.</t>
        </is>
      </c>
    </row>
    <row r="26" ht="31" customHeight="1">
      <c r="B26" s="5" t="inlineStr">
        <is>
          <t>Step 8</t>
        </is>
      </c>
      <c r="C26" s="6" t="inlineStr">
        <is>
          <t>Copy the month's figures into the Monthly Tracker before you overwrite the Statement next month.</t>
        </is>
      </c>
    </row>
    <row r="27"/>
    <row r="28" ht="19" customHeight="1">
      <c r="B28" s="3" t="inlineStr">
        <is>
          <t xml:space="preserve">  WHAT THIS WORKBOOK DOES NOT DO</t>
        </is>
      </c>
      <c r="C28" s="4" t="n"/>
    </row>
    <row r="29" ht="31" customHeight="1">
      <c r="B29" s="6" t="inlineStr">
        <is>
          <t>•  It does not replace your bank's own form. If the bank gives you one, use it: this workbook gives the figures it asks for.</t>
        </is>
      </c>
      <c r="C29" s="7" t="n"/>
    </row>
    <row r="30" ht="18" customHeight="1">
      <c r="B30" s="6" t="inlineStr">
        <is>
          <t>•  It does not know your sanction terms. Every margin and limit is what you enter.</t>
        </is>
      </c>
      <c r="C30" s="7" t="n"/>
    </row>
    <row r="31" ht="31" customHeight="1">
      <c r="B31" s="6" t="inlineStr">
        <is>
          <t>•  It does not check your stock or debtors. The figures must come from your books, and the bank or its stock auditor may verify them.</t>
        </is>
      </c>
      <c r="C31" s="7" t="n"/>
    </row>
    <row r="32" ht="18" customHeight="1">
      <c r="B32" s="6" t="inlineStr">
        <is>
          <t>•  It does not decide whether your account is an NPA. Only your bank does that.</t>
        </is>
      </c>
      <c r="C32" s="7" t="n"/>
    </row>
    <row r="33" ht="18" customHeight="1">
      <c r="B33" s="6" t="inlineStr">
        <is>
          <t>•  General guidance, not legal, tax or banking advice.</t>
        </is>
      </c>
      <c r="C33" s="7" t="n"/>
    </row>
    <row r="34"/>
    <row r="35" ht="28" customHeight="1">
      <c r="B35" s="8" t="inlineStr">
        <is>
          <t>Yellow cells are for you to fill. Every other cell is worked out and locked; the sheets have no password, so Review &gt; Unprotect Sheet opens them if you need to. Amounts are in rupees.</t>
        </is>
      </c>
      <c r="C35" s="9" t="n"/>
    </row>
    <row r="36"/>
    <row r="37" ht="16" customHeight="1">
      <c r="B37"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3">
    <mergeCell ref="B30:C30"/>
    <mergeCell ref="B2:C2"/>
    <mergeCell ref="B29:C29"/>
    <mergeCell ref="B33:C33"/>
    <mergeCell ref="B11:C11"/>
    <mergeCell ref="B3:C3"/>
    <mergeCell ref="B5:C5"/>
    <mergeCell ref="B37:C37"/>
    <mergeCell ref="B28:C28"/>
    <mergeCell ref="B32:C32"/>
    <mergeCell ref="B31:C31"/>
    <mergeCell ref="B18:C18"/>
    <mergeCell ref="B35:C35"/>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J75"/>
  <sheetViews>
    <sheetView showGridLines="0" workbookViewId="0">
      <selection activeCell="A1" sqref="A1"/>
    </sheetView>
  </sheetViews>
  <sheetFormatPr baseColWidth="8" defaultRowHeight="15"/>
  <cols>
    <col width="2" customWidth="1" min="1" max="1"/>
    <col width="18" customWidth="1" min="2" max="2"/>
    <col width="26" customWidth="1" min="3" max="3"/>
    <col width="10" customWidth="1" min="4" max="4"/>
    <col width="7" customWidth="1" min="5" max="5"/>
    <col width="14" customWidth="1" min="6" max="6"/>
    <col width="14" customWidth="1" min="7" max="7"/>
    <col width="13" customWidth="1" min="8" max="8"/>
    <col width="10" customWidth="1" min="9" max="9"/>
    <col width="14" customWidth="1" min="10" max="10"/>
    <col width="2" customWidth="1" min="11" max="11"/>
  </cols>
  <sheetData>
    <row r="1"/>
    <row r="2" ht="26" customHeight="1">
      <c r="B2" s="1" t="inlineStr">
        <is>
          <t>STOCK STATEMENT AND DRAWING POWER</t>
        </is>
      </c>
    </row>
    <row r="3" ht="28" customHeight="1">
      <c r="B3" s="11" t="inlineStr">
        <is>
          <t>Fill the yellow cells from your books and your bank's sanction letter. The sheet values the stock, adds the book debts the bank counts, and works out your drawing power.</t>
        </is>
      </c>
    </row>
    <row r="4"/>
    <row r="5" ht="19" customHeight="1">
      <c r="B5" s="3" t="inlineStr">
        <is>
          <t xml:space="preserve">  1. YOUR DETAILS AND THE SANCTION TERMS</t>
        </is>
      </c>
      <c r="C5" s="4" t="n"/>
      <c r="D5" s="4" t="n"/>
      <c r="E5" s="4" t="n"/>
      <c r="F5" s="4" t="n"/>
      <c r="G5" s="4" t="n"/>
      <c r="H5" s="4" t="n"/>
      <c r="I5" s="4" t="n"/>
      <c r="J5" s="4" t="n"/>
    </row>
    <row r="6" ht="18" customHeight="1">
      <c r="B6" s="12" t="inlineStr">
        <is>
          <t>Borrower (your business name)</t>
        </is>
      </c>
      <c r="C6" s="13" t="n"/>
      <c r="D6" s="13" t="n"/>
      <c r="E6" s="13" t="n"/>
      <c r="F6" s="14" t="n"/>
      <c r="G6" s="15" t="n"/>
    </row>
    <row r="7" ht="18" customHeight="1">
      <c r="B7" s="12" t="inlineStr">
        <is>
          <t>Bank and branch</t>
        </is>
      </c>
      <c r="C7" s="13" t="n"/>
      <c r="D7" s="13" t="n"/>
      <c r="E7" s="13" t="n"/>
      <c r="F7" s="14" t="n"/>
      <c r="G7" s="15" t="n"/>
    </row>
    <row r="8" ht="18" customHeight="1">
      <c r="B8" s="12" t="inlineStr">
        <is>
          <t>Cash credit account number</t>
        </is>
      </c>
      <c r="C8" s="13" t="n"/>
      <c r="D8" s="13" t="n"/>
      <c r="E8" s="13" t="n"/>
      <c r="F8" s="16" t="n"/>
      <c r="G8" s="15" t="n"/>
    </row>
    <row r="9" ht="18" customHeight="1">
      <c r="B9" s="12" t="inlineStr">
        <is>
          <t>Sanctioned limit (₹)</t>
        </is>
      </c>
      <c r="C9" s="13" t="n"/>
      <c r="D9" s="13" t="n"/>
      <c r="E9" s="13" t="n"/>
      <c r="F9" s="17" t="n"/>
      <c r="G9" s="15" t="n"/>
    </row>
    <row r="10" ht="18" customHeight="1">
      <c r="B10" s="12" t="inlineStr">
        <is>
          <t>Margin on stock (from the sanction letter)</t>
        </is>
      </c>
      <c r="C10" s="13" t="n"/>
      <c r="D10" s="13" t="n"/>
      <c r="E10" s="13" t="n"/>
      <c r="F10" s="18" t="n"/>
      <c r="G10" s="15" t="n"/>
    </row>
    <row r="11" ht="18" customHeight="1">
      <c r="B11" s="12" t="inlineStr">
        <is>
          <t>Margin on book debts (from the sanction letter)</t>
        </is>
      </c>
      <c r="C11" s="13" t="n"/>
      <c r="D11" s="13" t="n"/>
      <c r="E11" s="13" t="n"/>
      <c r="F11" s="18" t="n"/>
      <c r="G11" s="15" t="n"/>
    </row>
    <row r="12" ht="18" customHeight="1">
      <c r="B12" s="12" t="inlineStr">
        <is>
          <t>Book debts counted up to (days old)</t>
        </is>
      </c>
      <c r="C12" s="13" t="n"/>
      <c r="D12" s="13" t="n"/>
      <c r="E12" s="13" t="n"/>
      <c r="F12" s="19" t="n"/>
      <c r="G12" s="15" t="n"/>
    </row>
    <row r="13" ht="18" customHeight="1">
      <c r="B13" s="12" t="inlineStr">
        <is>
          <t>Deduct unpaid suppliers (creditors for goods) from stock?</t>
        </is>
      </c>
      <c r="C13" s="13" t="n"/>
      <c r="D13" s="13" t="n"/>
      <c r="E13" s="13" t="n"/>
      <c r="F13" s="14" t="n"/>
      <c r="G13" s="15" t="n"/>
    </row>
    <row r="14" ht="18" customHeight="1">
      <c r="B14" s="12" t="inlineStr">
        <is>
          <t>Statement as on (date)</t>
        </is>
      </c>
      <c r="C14" s="13" t="n"/>
      <c r="D14" s="13" t="n"/>
      <c r="E14" s="13" t="n"/>
      <c r="F14" s="20" t="n"/>
      <c r="G14" s="15" t="n"/>
    </row>
    <row r="15" ht="18" customHeight="1">
      <c r="B15" s="12" t="inlineStr">
        <is>
          <t>Statement due by (day of the next month)</t>
        </is>
      </c>
      <c r="C15" s="13" t="n"/>
      <c r="D15" s="13" t="n"/>
      <c r="E15" s="13" t="n"/>
      <c r="F15" s="19" t="n"/>
      <c r="G15" s="15" t="n"/>
    </row>
    <row r="16" ht="18" customHeight="1">
      <c r="B16" s="12" t="inlineStr">
        <is>
          <t>Balance outstanding in the account on that date (₹)</t>
        </is>
      </c>
      <c r="C16" s="13" t="n"/>
      <c r="D16" s="13" t="n"/>
      <c r="E16" s="13" t="n"/>
      <c r="F16" s="17" t="n"/>
      <c r="G16" s="15" t="n"/>
    </row>
    <row r="17" ht="18" customHeight="1">
      <c r="B17" s="12" t="inlineStr">
        <is>
          <t>Date you are checking or submitting (blank = today)</t>
        </is>
      </c>
      <c r="C17" s="13" t="n"/>
      <c r="D17" s="13" t="n"/>
      <c r="E17" s="13" t="n"/>
      <c r="F17" s="20" t="n"/>
      <c r="G17" s="15" t="n"/>
      <c r="H17" s="21" t="inlineStr">
        <is>
          <t>Used:</t>
        </is>
      </c>
      <c r="I17" s="22">
        <f>IF(N($F$17)=0,TODAY(),$F$17)</f>
        <v/>
      </c>
    </row>
    <row r="18"/>
    <row r="19" ht="19" customHeight="1">
      <c r="B19" s="3" t="inlineStr">
        <is>
          <t xml:space="preserve">  2. STOCK  (value each line at cost, or at today's market value if that is lower)</t>
        </is>
      </c>
      <c r="C19" s="4" t="n"/>
      <c r="D19" s="4" t="n"/>
      <c r="E19" s="4" t="n"/>
      <c r="F19" s="4" t="n"/>
      <c r="G19" s="4" t="n"/>
      <c r="H19" s="4" t="n"/>
      <c r="I19" s="4" t="n"/>
      <c r="J19" s="4" t="n"/>
    </row>
    <row r="20" ht="48" customHeight="1">
      <c r="B20" s="23" t="inlineStr">
        <is>
          <t>Stock type</t>
        </is>
      </c>
      <c r="C20" s="23" t="inlineStr">
        <is>
          <t>Description</t>
        </is>
      </c>
      <c r="D20" s="23" t="inlineStr">
        <is>
          <t>Quantity</t>
        </is>
      </c>
      <c r="E20" s="23" t="inlineStr">
        <is>
          <t>Unit</t>
        </is>
      </c>
      <c r="F20" s="23" t="inlineStr">
        <is>
          <t>Value at cost</t>
        </is>
      </c>
      <c r="G20" s="23" t="inlineStr">
        <is>
          <t>Market value now (if lower)</t>
        </is>
      </c>
      <c r="H20" s="23" t="inlineStr">
        <is>
          <t>Value taken</t>
        </is>
      </c>
      <c r="I20" s="23" t="inlineStr">
        <is>
          <t>Counted by the bank?</t>
        </is>
      </c>
      <c r="J20" s="23" t="inlineStr">
        <is>
          <t>Value counted</t>
        </is>
      </c>
    </row>
    <row r="21">
      <c r="B21" s="14" t="n"/>
      <c r="C21" s="14" t="n"/>
      <c r="D21" s="24" t="n"/>
      <c r="E21" s="25" t="n"/>
      <c r="F21" s="26" t="n"/>
      <c r="G21" s="26" t="n"/>
      <c r="H21" s="27">
        <f>IF(N(F21)=0,"",IF(N(G21)&gt;0,MIN(N(F21),N(G21)),N(F21)))</f>
        <v/>
      </c>
      <c r="I21" s="25" t="n"/>
      <c r="J21" s="28">
        <f>IF(H21="","",IF(I21="No",0,H21))</f>
        <v/>
      </c>
    </row>
    <row r="22">
      <c r="B22" s="14" t="n"/>
      <c r="C22" s="14" t="n"/>
      <c r="D22" s="24" t="n"/>
      <c r="E22" s="25" t="n"/>
      <c r="F22" s="26" t="n"/>
      <c r="G22" s="26" t="n"/>
      <c r="H22" s="27">
        <f>IF(N(F22)=0,"",IF(N(G22)&gt;0,MIN(N(F22),N(G22)),N(F22)))</f>
        <v/>
      </c>
      <c r="I22" s="25" t="n"/>
      <c r="J22" s="28">
        <f>IF(H22="","",IF(I22="No",0,H22))</f>
        <v/>
      </c>
    </row>
    <row r="23">
      <c r="B23" s="14" t="n"/>
      <c r="C23" s="14" t="n"/>
      <c r="D23" s="24" t="n"/>
      <c r="E23" s="25" t="n"/>
      <c r="F23" s="26" t="n"/>
      <c r="G23" s="26" t="n"/>
      <c r="H23" s="27">
        <f>IF(N(F23)=0,"",IF(N(G23)&gt;0,MIN(N(F23),N(G23)),N(F23)))</f>
        <v/>
      </c>
      <c r="I23" s="25" t="n"/>
      <c r="J23" s="28">
        <f>IF(H23="","",IF(I23="No",0,H23))</f>
        <v/>
      </c>
    </row>
    <row r="24">
      <c r="B24" s="14" t="n"/>
      <c r="C24" s="14" t="n"/>
      <c r="D24" s="24" t="n"/>
      <c r="E24" s="25" t="n"/>
      <c r="F24" s="26" t="n"/>
      <c r="G24" s="26" t="n"/>
      <c r="H24" s="27">
        <f>IF(N(F24)=0,"",IF(N(G24)&gt;0,MIN(N(F24),N(G24)),N(F24)))</f>
        <v/>
      </c>
      <c r="I24" s="25" t="n"/>
      <c r="J24" s="28">
        <f>IF(H24="","",IF(I24="No",0,H24))</f>
        <v/>
      </c>
    </row>
    <row r="25">
      <c r="B25" s="14" t="n"/>
      <c r="C25" s="14" t="n"/>
      <c r="D25" s="24" t="n"/>
      <c r="E25" s="25" t="n"/>
      <c r="F25" s="26" t="n"/>
      <c r="G25" s="26" t="n"/>
      <c r="H25" s="27">
        <f>IF(N(F25)=0,"",IF(N(G25)&gt;0,MIN(N(F25),N(G25)),N(F25)))</f>
        <v/>
      </c>
      <c r="I25" s="25" t="n"/>
      <c r="J25" s="28">
        <f>IF(H25="","",IF(I25="No",0,H25))</f>
        <v/>
      </c>
    </row>
    <row r="26">
      <c r="B26" s="14" t="n"/>
      <c r="C26" s="14" t="n"/>
      <c r="D26" s="24" t="n"/>
      <c r="E26" s="25" t="n"/>
      <c r="F26" s="26" t="n"/>
      <c r="G26" s="26" t="n"/>
      <c r="H26" s="27">
        <f>IF(N(F26)=0,"",IF(N(G26)&gt;0,MIN(N(F26),N(G26)),N(F26)))</f>
        <v/>
      </c>
      <c r="I26" s="25" t="n"/>
      <c r="J26" s="28">
        <f>IF(H26="","",IF(I26="No",0,H26))</f>
        <v/>
      </c>
    </row>
    <row r="27">
      <c r="B27" s="14" t="n"/>
      <c r="C27" s="14" t="n"/>
      <c r="D27" s="24" t="n"/>
      <c r="E27" s="25" t="n"/>
      <c r="F27" s="26" t="n"/>
      <c r="G27" s="26" t="n"/>
      <c r="H27" s="27">
        <f>IF(N(F27)=0,"",IF(N(G27)&gt;0,MIN(N(F27),N(G27)),N(F27)))</f>
        <v/>
      </c>
      <c r="I27" s="25" t="n"/>
      <c r="J27" s="28">
        <f>IF(H27="","",IF(I27="No",0,H27))</f>
        <v/>
      </c>
    </row>
    <row r="28">
      <c r="B28" s="14" t="n"/>
      <c r="C28" s="14" t="n"/>
      <c r="D28" s="24" t="n"/>
      <c r="E28" s="25" t="n"/>
      <c r="F28" s="26" t="n"/>
      <c r="G28" s="26" t="n"/>
      <c r="H28" s="27">
        <f>IF(N(F28)=0,"",IF(N(G28)&gt;0,MIN(N(F28),N(G28)),N(F28)))</f>
        <v/>
      </c>
      <c r="I28" s="25" t="n"/>
      <c r="J28" s="28">
        <f>IF(H28="","",IF(I28="No",0,H28))</f>
        <v/>
      </c>
    </row>
    <row r="29">
      <c r="B29" s="14" t="n"/>
      <c r="C29" s="14" t="n"/>
      <c r="D29" s="24" t="n"/>
      <c r="E29" s="25" t="n"/>
      <c r="F29" s="26" t="n"/>
      <c r="G29" s="26" t="n"/>
      <c r="H29" s="27">
        <f>IF(N(F29)=0,"",IF(N(G29)&gt;0,MIN(N(F29),N(G29)),N(F29)))</f>
        <v/>
      </c>
      <c r="I29" s="25" t="n"/>
      <c r="J29" s="28">
        <f>IF(H29="","",IF(I29="No",0,H29))</f>
        <v/>
      </c>
    </row>
    <row r="30">
      <c r="B30" s="14" t="n"/>
      <c r="C30" s="14" t="n"/>
      <c r="D30" s="24" t="n"/>
      <c r="E30" s="25" t="n"/>
      <c r="F30" s="26" t="n"/>
      <c r="G30" s="26" t="n"/>
      <c r="H30" s="27">
        <f>IF(N(F30)=0,"",IF(N(G30)&gt;0,MIN(N(F30),N(G30)),N(F30)))</f>
        <v/>
      </c>
      <c r="I30" s="25" t="n"/>
      <c r="J30" s="28">
        <f>IF(H30="","",IF(I30="No",0,H30))</f>
        <v/>
      </c>
    </row>
    <row r="31">
      <c r="B31" s="14" t="n"/>
      <c r="C31" s="14" t="n"/>
      <c r="D31" s="24" t="n"/>
      <c r="E31" s="25" t="n"/>
      <c r="F31" s="26" t="n"/>
      <c r="G31" s="26" t="n"/>
      <c r="H31" s="27">
        <f>IF(N(F31)=0,"",IF(N(G31)&gt;0,MIN(N(F31),N(G31)),N(F31)))</f>
        <v/>
      </c>
      <c r="I31" s="25" t="n"/>
      <c r="J31" s="28">
        <f>IF(H31="","",IF(I31="No",0,H31))</f>
        <v/>
      </c>
    </row>
    <row r="32">
      <c r="B32" s="14" t="n"/>
      <c r="C32" s="14" t="n"/>
      <c r="D32" s="24" t="n"/>
      <c r="E32" s="25" t="n"/>
      <c r="F32" s="26" t="n"/>
      <c r="G32" s="26" t="n"/>
      <c r="H32" s="27">
        <f>IF(N(F32)=0,"",IF(N(G32)&gt;0,MIN(N(F32),N(G32)),N(F32)))</f>
        <v/>
      </c>
      <c r="I32" s="25" t="n"/>
      <c r="J32" s="28">
        <f>IF(H32="","",IF(I32="No",0,H32))</f>
        <v/>
      </c>
    </row>
    <row r="33">
      <c r="B33" s="14" t="n"/>
      <c r="C33" s="14" t="n"/>
      <c r="D33" s="24" t="n"/>
      <c r="E33" s="25" t="n"/>
      <c r="F33" s="26" t="n"/>
      <c r="G33" s="26" t="n"/>
      <c r="H33" s="27">
        <f>IF(N(F33)=0,"",IF(N(G33)&gt;0,MIN(N(F33),N(G33)),N(F33)))</f>
        <v/>
      </c>
      <c r="I33" s="25" t="n"/>
      <c r="J33" s="28">
        <f>IF(H33="","",IF(I33="No",0,H33))</f>
        <v/>
      </c>
    </row>
    <row r="34">
      <c r="B34" s="14" t="n"/>
      <c r="C34" s="14" t="n"/>
      <c r="D34" s="24" t="n"/>
      <c r="E34" s="25" t="n"/>
      <c r="F34" s="26" t="n"/>
      <c r="G34" s="26" t="n"/>
      <c r="H34" s="27">
        <f>IF(N(F34)=0,"",IF(N(G34)&gt;0,MIN(N(F34),N(G34)),N(F34)))</f>
        <v/>
      </c>
      <c r="I34" s="25" t="n"/>
      <c r="J34" s="28">
        <f>IF(H34="","",IF(I34="No",0,H34))</f>
        <v/>
      </c>
    </row>
    <row r="35">
      <c r="B35" s="14" t="n"/>
      <c r="C35" s="14" t="n"/>
      <c r="D35" s="24" t="n"/>
      <c r="E35" s="25" t="n"/>
      <c r="F35" s="26" t="n"/>
      <c r="G35" s="26" t="n"/>
      <c r="H35" s="27">
        <f>IF(N(F35)=0,"",IF(N(G35)&gt;0,MIN(N(F35),N(G35)),N(F35)))</f>
        <v/>
      </c>
      <c r="I35" s="25" t="n"/>
      <c r="J35" s="28">
        <f>IF(H35="","",IF(I35="No",0,H35))</f>
        <v/>
      </c>
    </row>
    <row r="36" ht="18" customHeight="1">
      <c r="B36" s="29" t="inlineStr">
        <is>
          <t>Total stock</t>
        </is>
      </c>
      <c r="C36" s="30" t="n"/>
      <c r="D36" s="30" t="n"/>
      <c r="E36" s="30" t="n"/>
      <c r="F36" s="30" t="n"/>
      <c r="G36" s="30" t="n"/>
      <c r="H36" s="31">
        <f>SUM(H21:H35)</f>
        <v/>
      </c>
      <c r="I36" s="30" t="n"/>
      <c r="J36" s="31">
        <f>SUM(J21:J35)</f>
        <v/>
      </c>
    </row>
    <row r="37" ht="18" customHeight="1">
      <c r="B37" s="12" t="inlineStr">
        <is>
          <t>Less: unpaid suppliers for these goods (creditors for goods), ₹</t>
        </is>
      </c>
      <c r="C37" s="13" t="n"/>
      <c r="D37" s="13" t="n"/>
      <c r="E37" s="13" t="n"/>
      <c r="F37" s="13" t="n"/>
      <c r="G37" s="13" t="n"/>
      <c r="H37" s="13" t="n"/>
      <c r="I37" s="13" t="n"/>
      <c r="J37" s="26" t="n"/>
    </row>
    <row r="38" ht="18" customHeight="1">
      <c r="B38" s="29" t="inlineStr">
        <is>
          <t>Stock the bank counts (after deducting creditors, if your sanction says so)</t>
        </is>
      </c>
      <c r="C38" s="30" t="n"/>
      <c r="D38" s="30" t="n"/>
      <c r="E38" s="30" t="n"/>
      <c r="F38" s="30" t="n"/>
      <c r="G38" s="30" t="n"/>
      <c r="H38" s="30" t="n"/>
      <c r="I38" s="30" t="n"/>
      <c r="J38" s="31">
        <f>MAX(0,$J$36-IF($F$13="Yes",N($J$37),0))</f>
        <v/>
      </c>
    </row>
    <row r="39"/>
    <row r="40" ht="19" customHeight="1">
      <c r="B40" s="3" t="inlineStr">
        <is>
          <t xml:space="preserve">  3. BOOK DEBTS  (from the Book Debts sheet)</t>
        </is>
      </c>
      <c r="C40" s="4" t="n"/>
      <c r="D40" s="4" t="n"/>
      <c r="E40" s="4" t="n"/>
      <c r="F40" s="4" t="n"/>
      <c r="G40" s="4" t="n"/>
      <c r="H40" s="4" t="n"/>
      <c r="I40" s="4" t="n"/>
      <c r="J40" s="4" t="n"/>
    </row>
    <row r="41" ht="18" customHeight="1">
      <c r="B41" s="12" t="inlineStr">
        <is>
          <t>Total book debts outstanding</t>
        </is>
      </c>
      <c r="C41" s="13" t="n"/>
      <c r="D41" s="13" t="n"/>
      <c r="E41" s="13" t="n"/>
      <c r="F41" s="13" t="n"/>
      <c r="G41" s="13" t="n"/>
      <c r="H41" s="13" t="n"/>
      <c r="I41" s="13" t="n"/>
      <c r="J41" s="27">
        <f>'Book Debts'!$E$106</f>
        <v/>
      </c>
    </row>
    <row r="42" ht="18" customHeight="1">
      <c r="B42" s="12" t="inlineStr">
        <is>
          <t>Not counted: older than the limit, related parties or disputed</t>
        </is>
      </c>
      <c r="C42" s="13" t="n"/>
      <c r="D42" s="13" t="n"/>
      <c r="E42" s="13" t="n"/>
      <c r="F42" s="13" t="n"/>
      <c r="G42" s="13" t="n"/>
      <c r="H42" s="13" t="n"/>
      <c r="I42" s="13" t="n"/>
      <c r="J42" s="27">
        <f>'Book Debts'!$E$107</f>
        <v/>
      </c>
    </row>
    <row r="43" ht="18" customHeight="1">
      <c r="B43" s="29" t="inlineStr">
        <is>
          <t>Book debts the bank counts</t>
        </is>
      </c>
      <c r="C43" s="30" t="n"/>
      <c r="D43" s="30" t="n"/>
      <c r="E43" s="30" t="n"/>
      <c r="F43" s="30" t="n"/>
      <c r="G43" s="30" t="n"/>
      <c r="H43" s="30" t="n"/>
      <c r="I43" s="30" t="n"/>
      <c r="J43" s="31">
        <f>'Book Debts'!$K$106</f>
        <v/>
      </c>
    </row>
    <row r="44"/>
    <row r="45" ht="19" customHeight="1">
      <c r="B45" s="3" t="inlineStr">
        <is>
          <t xml:space="preserve">  4. DRAWING POWER</t>
        </is>
      </c>
      <c r="C45" s="4" t="n"/>
      <c r="D45" s="4" t="n"/>
      <c r="E45" s="4" t="n"/>
      <c r="F45" s="4" t="n"/>
      <c r="G45" s="4" t="n"/>
      <c r="H45" s="4" t="n"/>
      <c r="I45" s="4" t="n"/>
      <c r="J45" s="4" t="n"/>
    </row>
    <row r="46" ht="18" customHeight="1">
      <c r="B46" s="12" t="inlineStr">
        <is>
          <t>Stock the bank counts, less the stock margin</t>
        </is>
      </c>
      <c r="C46" s="13" t="n"/>
      <c r="D46" s="13" t="n"/>
      <c r="E46" s="13" t="n"/>
      <c r="F46" s="13" t="n"/>
      <c r="G46" s="13" t="n"/>
      <c r="H46" s="13" t="n"/>
      <c r="I46" s="13" t="n"/>
      <c r="J46" s="32">
        <f>ROUND($J$38*(1-N($F$10)),0)</f>
        <v/>
      </c>
    </row>
    <row r="47" ht="18" customHeight="1">
      <c r="B47" s="12" t="inlineStr">
        <is>
          <t>Book debts the bank counts, less the book-debt margin</t>
        </is>
      </c>
      <c r="C47" s="13" t="n"/>
      <c r="D47" s="13" t="n"/>
      <c r="E47" s="13" t="n"/>
      <c r="F47" s="13" t="n"/>
      <c r="G47" s="13" t="n"/>
      <c r="H47" s="13" t="n"/>
      <c r="I47" s="13" t="n"/>
      <c r="J47" s="32">
        <f>ROUND($J$43*(1-N($F$11)),0)</f>
        <v/>
      </c>
    </row>
    <row r="48" ht="18" customHeight="1">
      <c r="B48" s="29" t="inlineStr">
        <is>
          <t>Drawing power (the two added together)</t>
        </is>
      </c>
      <c r="C48" s="30" t="n"/>
      <c r="D48" s="30" t="n"/>
      <c r="E48" s="30" t="n"/>
      <c r="F48" s="30" t="n"/>
      <c r="G48" s="30" t="n"/>
      <c r="H48" s="30" t="n"/>
      <c r="I48" s="30" t="n"/>
      <c r="J48" s="33">
        <f>$J$46+$J$47</f>
        <v/>
      </c>
    </row>
    <row r="49" ht="18" customHeight="1">
      <c r="B49" s="29" t="inlineStr">
        <is>
          <t>Drawing power you can use (the lower of drawing power and the sanctioned limit)</t>
        </is>
      </c>
      <c r="C49" s="30" t="n"/>
      <c r="D49" s="30" t="n"/>
      <c r="E49" s="30" t="n"/>
      <c r="F49" s="30" t="n"/>
      <c r="G49" s="30" t="n"/>
      <c r="H49" s="30" t="n"/>
      <c r="I49" s="30" t="n"/>
      <c r="J49" s="33">
        <f>MIN($J$48,N($F$9))</f>
        <v/>
      </c>
    </row>
    <row r="50" ht="18" customHeight="1">
      <c r="B50" s="12" t="inlineStr">
        <is>
          <t>Balance outstanding on the statement date</t>
        </is>
      </c>
      <c r="C50" s="13" t="n"/>
      <c r="D50" s="13" t="n"/>
      <c r="E50" s="13" t="n"/>
      <c r="F50" s="13" t="n"/>
      <c r="G50" s="13" t="n"/>
      <c r="H50" s="13" t="n"/>
      <c r="I50" s="13" t="n"/>
      <c r="J50" s="32">
        <f>N($F$16)</f>
        <v/>
      </c>
    </row>
    <row r="51" ht="18" customHeight="1">
      <c r="B51" s="29" t="inlineStr">
        <is>
          <t>Headroom (a minus figure means you are over your drawing power)</t>
        </is>
      </c>
      <c r="C51" s="30" t="n"/>
      <c r="D51" s="30" t="n"/>
      <c r="E51" s="30" t="n"/>
      <c r="F51" s="30" t="n"/>
      <c r="G51" s="30" t="n"/>
      <c r="H51" s="30" t="n"/>
      <c r="I51" s="30" t="n"/>
      <c r="J51" s="34">
        <f>$J$49-$J$50</f>
        <v/>
      </c>
    </row>
    <row r="52">
      <c r="B52" s="35">
        <f>IF(N($F$9)=0,"Enter your sanctioned limit and margins to see your drawing power.",IF($J$51&gt;=0,"Within drawing power, with ₹"&amp;TEXT($J$51,"[&gt;=10000000]##\,##\,##\,##0;[&gt;=100000]##\,##\,##0;##,##0")&amp;" of headroom.","Over drawing power by ₹"&amp;TEXT(-$J$51,"[&gt;=10000000]##\,##\,##\,##0;[&gt;=100000]##\,##\,##0;##,##0")&amp;". Bring the balance down, or the excess is an irregular drawing."))</f>
        <v/>
      </c>
      <c r="C52" s="7" t="n"/>
      <c r="D52" s="7" t="n"/>
      <c r="E52" s="7" t="n"/>
      <c r="F52" s="7" t="n"/>
      <c r="G52" s="7" t="n"/>
      <c r="H52" s="7" t="n"/>
      <c r="I52" s="7" t="n"/>
      <c r="J52" s="7" t="n"/>
    </row>
    <row r="53"/>
    <row r="54" ht="31" customHeight="1">
      <c r="B54" s="36" t="inlineStr">
        <is>
          <t>We confirm that the stock and book debts above are our own, taken from our books as on the statement date, and valued as stated. If your bank gives its own form or declaration, use it: this sheet gives the figures it asks for.</t>
        </is>
      </c>
    </row>
    <row r="55"/>
    <row r="56" ht="18" customHeight="1">
      <c r="B56" s="37" t="inlineStr">
        <is>
          <t>Place and date: ____________________</t>
        </is>
      </c>
      <c r="F56" s="37" t="inlineStr">
        <is>
          <t>For the borrower (signature and stamp): ____________________</t>
        </is>
      </c>
    </row>
    <row r="57"/>
    <row r="58"/>
    <row r="59" ht="19" customHeight="1">
      <c r="B59" s="38" t="inlineStr">
        <is>
          <t xml:space="preserve">  CHECK LIST  (below the print area: it does not print)</t>
        </is>
      </c>
      <c r="C59" s="39" t="n"/>
      <c r="D59" s="39" t="n"/>
      <c r="E59" s="39" t="n"/>
      <c r="F59" s="39" t="n"/>
      <c r="G59" s="39" t="n"/>
      <c r="H59" s="39" t="n"/>
      <c r="I59" s="39" t="n"/>
      <c r="J59" s="39" t="n"/>
    </row>
    <row r="60">
      <c r="B60" s="40">
        <f>IF(OR(N($F$14)=0,N($F$9)=0),"Enter the statement date and the sanctioned limit.","")</f>
        <v/>
      </c>
      <c r="C60" s="7" t="n"/>
      <c r="D60" s="7" t="n"/>
      <c r="E60" s="7" t="n"/>
      <c r="F60" s="7" t="n"/>
      <c r="G60" s="7" t="n"/>
      <c r="H60" s="7" t="n"/>
      <c r="I60" s="7" t="n"/>
      <c r="J60" s="7" t="n"/>
    </row>
    <row r="61">
      <c r="B61" s="40">
        <f>IF(OR($F$10="",$F$11=""),"Enter both margins from your sanction letter, with a % sign (for example 25%).","")</f>
        <v/>
      </c>
      <c r="C61" s="7" t="n"/>
      <c r="D61" s="7" t="n"/>
      <c r="E61" s="7" t="n"/>
      <c r="F61" s="7" t="n"/>
      <c r="G61" s="7" t="n"/>
      <c r="H61" s="7" t="n"/>
      <c r="I61" s="7" t="n"/>
      <c r="J61" s="7" t="n"/>
    </row>
    <row r="62">
      <c r="B62" s="40">
        <f>IF(AND($F$12="",$J$43&gt;0),"Enter how old a book debt can be and still count (your sanction letter says, often in days).","")</f>
        <v/>
      </c>
      <c r="C62" s="7" t="n"/>
      <c r="D62" s="7" t="n"/>
      <c r="E62" s="7" t="n"/>
      <c r="F62" s="7" t="n"/>
      <c r="G62" s="7" t="n"/>
      <c r="H62" s="7" t="n"/>
      <c r="I62" s="7" t="n"/>
      <c r="J62" s="7" t="n"/>
    </row>
    <row r="63">
      <c r="B63" s="40">
        <f>IF(AND($F$13="",N($J$37)&gt;0),"Say whether your sanction deducts unpaid suppliers from stock (Yes or No).","")</f>
        <v/>
      </c>
      <c r="C63" s="7" t="n"/>
      <c r="D63" s="7" t="n"/>
      <c r="E63" s="7" t="n"/>
      <c r="F63" s="7" t="n"/>
      <c r="G63" s="7" t="n"/>
      <c r="H63" s="7" t="n"/>
      <c r="I63" s="7" t="n"/>
      <c r="J63" s="7" t="n"/>
    </row>
    <row r="64">
      <c r="B64" s="40">
        <f>IF(AND(N($F$14)&gt;0,$I$17&gt;MIN(DATE(YEAR($F$14),MONTH($F$14)+3,DAY($F$14)),DATE(YEAR($F$14),MONTH($F$14)+4,0))),"This statement is more than three months old on the check date. The RBI treats drawings based on it as irregular: submit a fresh one.","")</f>
        <v/>
      </c>
      <c r="C64" s="7" t="n"/>
      <c r="D64" s="7" t="n"/>
      <c r="E64" s="7" t="n"/>
      <c r="F64" s="7" t="n"/>
      <c r="G64" s="7" t="n"/>
      <c r="H64" s="7" t="n"/>
      <c r="I64" s="7" t="n"/>
      <c r="J64" s="7" t="n"/>
    </row>
    <row r="65">
      <c r="B65" s="40">
        <f>IF(AND(N($F$14)&gt;0,NOT(AND(N($F$14)&gt;0,$I$17&gt;MIN(DATE(YEAR($F$14),MONTH($F$14)+3,DAY($F$14)),DATE(YEAR($F$14),MONTH($F$14)+4,0)))),$I$17&gt;MIN(DATE(YEAR($F$14),MONTH($F$14)+3,DAY($F$14)),DATE(YEAR($F$14),MONTH($F$14)+4,0))-15),"This statement turns three months old on "&amp;TEXT(MIN(DATE(YEAR($F$14),MONTH($F$14)+3,DAY($F$14)),DATE(YEAR($F$14),MONTH($F$14)+4,0)),"dd-mmm-yyyy")&amp;". Send a fresh one before then.","")</f>
        <v/>
      </c>
      <c r="C65" s="7" t="n"/>
      <c r="D65" s="7" t="n"/>
      <c r="E65" s="7" t="n"/>
      <c r="F65" s="7" t="n"/>
      <c r="G65" s="7" t="n"/>
      <c r="H65" s="7" t="n"/>
      <c r="I65" s="7" t="n"/>
      <c r="J65" s="7" t="n"/>
    </row>
    <row r="66">
      <c r="B66" s="40">
        <f>IF(AND(N($F$14)&gt;0,N($F$15)&gt;0,$I$17&gt;DATE(YEAR($F$14),MONTH($F$14)+1,$F$15)),"Past the due day in your sanction letter. Check what it says about a late statement, including any penal charges.","")</f>
        <v/>
      </c>
      <c r="C66" s="7" t="n"/>
      <c r="D66" s="7" t="n"/>
      <c r="E66" s="7" t="n"/>
      <c r="F66" s="7" t="n"/>
      <c r="G66" s="7" t="n"/>
      <c r="H66" s="7" t="n"/>
      <c r="I66" s="7" t="n"/>
      <c r="J66" s="7" t="n"/>
    </row>
    <row r="67">
      <c r="B67" s="40">
        <f>IF(AND(N($F$9)&gt;0,$J$51&lt;0),"Over drawing power: an excess the bank does not regularise for 90 days in a row can turn the account into an NPA.","")</f>
        <v/>
      </c>
      <c r="C67" s="7" t="n"/>
      <c r="D67" s="7" t="n"/>
      <c r="E67" s="7" t="n"/>
      <c r="F67" s="7" t="n"/>
      <c r="G67" s="7" t="n"/>
      <c r="H67" s="7" t="n"/>
      <c r="I67" s="7" t="n"/>
      <c r="J67" s="7" t="n"/>
    </row>
    <row r="68">
      <c r="B68" s="40">
        <f>IF(COUNTIF(G21:G35,"&gt;0")&gt;0,"Some lines are valued at market value because it is below cost (AS 2).","")</f>
        <v/>
      </c>
      <c r="C68" s="7" t="n"/>
      <c r="D68" s="7" t="n"/>
      <c r="E68" s="7" t="n"/>
      <c r="F68" s="7" t="n"/>
      <c r="G68" s="7" t="n"/>
      <c r="H68" s="7" t="n"/>
      <c r="I68" s="7" t="n"/>
      <c r="J68" s="7" t="n"/>
    </row>
    <row r="69">
      <c r="B69" s="40">
        <f>IF(COUNTIF(I21:I35,"No")&gt;0,"Some stock lines are marked as not counted by the bank and are left out.","")</f>
        <v/>
      </c>
      <c r="C69" s="7" t="n"/>
      <c r="D69" s="7" t="n"/>
      <c r="E69" s="7" t="n"/>
      <c r="F69" s="7" t="n"/>
      <c r="G69" s="7" t="n"/>
      <c r="H69" s="7" t="n"/>
      <c r="I69" s="7" t="n"/>
      <c r="J69" s="7" t="n"/>
    </row>
    <row r="70">
      <c r="B70" s="40">
        <f>IF(AND($J$38=0,$J$36&gt;0),"Unpaid suppliers are more than the stock counted, so stock adds nothing to drawing power.","")</f>
        <v/>
      </c>
      <c r="C70" s="7" t="n"/>
      <c r="D70" s="7" t="n"/>
      <c r="E70" s="7" t="n"/>
      <c r="F70" s="7" t="n"/>
      <c r="G70" s="7" t="n"/>
      <c r="H70" s="7" t="n"/>
      <c r="I70" s="7" t="n"/>
      <c r="J70" s="7" t="n"/>
    </row>
    <row r="71">
      <c r="B71" s="40">
        <f>IF(AND($F$13="No",N($J$37)&gt;0),"You entered unpaid suppliers, but section 1 says your sanction does not deduct them, so they are left out.","")</f>
        <v/>
      </c>
      <c r="C71" s="7" t="n"/>
      <c r="D71" s="7" t="n"/>
      <c r="E71" s="7" t="n"/>
      <c r="F71" s="7" t="n"/>
      <c r="G71" s="7" t="n"/>
      <c r="H71" s="7" t="n"/>
      <c r="I71" s="7" t="n"/>
      <c r="J71" s="7" t="n"/>
    </row>
    <row r="72">
      <c r="B72" s="40">
        <f>'Book Debts'!$C$117</f>
        <v/>
      </c>
      <c r="C72" s="7" t="n"/>
      <c r="D72" s="7" t="n"/>
      <c r="E72" s="7" t="n"/>
      <c r="F72" s="7" t="n"/>
      <c r="G72" s="7" t="n"/>
      <c r="H72" s="7" t="n"/>
      <c r="I72" s="7" t="n"/>
      <c r="J72" s="7" t="n"/>
    </row>
    <row r="73">
      <c r="B73" s="41">
        <f>IF(AND(N($F$14)&gt;0,N($F$9)&gt;0,B60&amp;B61&amp;B62&amp;B63&amp;B64&amp;B65&amp;B66&amp;B67&amp;B68&amp;B69&amp;B70&amp;B71&amp;B72=""),"All checks OK.","")</f>
        <v/>
      </c>
      <c r="C73" s="7" t="n"/>
      <c r="D73" s="7" t="n"/>
      <c r="E73" s="7" t="n"/>
      <c r="F73" s="7" t="n"/>
      <c r="G73" s="7" t="n"/>
      <c r="H73" s="7" t="n"/>
      <c r="I73" s="7" t="n"/>
      <c r="J73" s="7" t="n"/>
    </row>
    <row r="74"/>
    <row r="75" ht="16" customHeight="1">
      <c r="B75"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62">
    <mergeCell ref="B9:E9"/>
    <mergeCell ref="F11:G11"/>
    <mergeCell ref="B67:J67"/>
    <mergeCell ref="F10:G10"/>
    <mergeCell ref="F16:G16"/>
    <mergeCell ref="B47:I47"/>
    <mergeCell ref="B61:J61"/>
    <mergeCell ref="B6:E6"/>
    <mergeCell ref="B60:J60"/>
    <mergeCell ref="B15:E15"/>
    <mergeCell ref="F6:G6"/>
    <mergeCell ref="B46:I46"/>
    <mergeCell ref="B73:J73"/>
    <mergeCell ref="B69:J69"/>
    <mergeCell ref="F7:G7"/>
    <mergeCell ref="B43:I43"/>
    <mergeCell ref="F12:G12"/>
    <mergeCell ref="B19:J19"/>
    <mergeCell ref="B48:I48"/>
    <mergeCell ref="F15:G15"/>
    <mergeCell ref="B16:E16"/>
    <mergeCell ref="B42:I42"/>
    <mergeCell ref="B40:J40"/>
    <mergeCell ref="B7:E7"/>
    <mergeCell ref="B41:I41"/>
    <mergeCell ref="B65:J65"/>
    <mergeCell ref="F17:G17"/>
    <mergeCell ref="B68:J68"/>
    <mergeCell ref="F8:G8"/>
    <mergeCell ref="B64:J64"/>
    <mergeCell ref="B5:J5"/>
    <mergeCell ref="B36:G36"/>
    <mergeCell ref="B45:J45"/>
    <mergeCell ref="B12:E12"/>
    <mergeCell ref="B38:I38"/>
    <mergeCell ref="B70:J70"/>
    <mergeCell ref="B63:J63"/>
    <mergeCell ref="B11:E11"/>
    <mergeCell ref="B37:I37"/>
    <mergeCell ref="F13:G13"/>
    <mergeCell ref="B75:J75"/>
    <mergeCell ref="B49:I49"/>
    <mergeCell ref="F9:G9"/>
    <mergeCell ref="B14:E14"/>
    <mergeCell ref="B54:J54"/>
    <mergeCell ref="F56:J56"/>
    <mergeCell ref="B62:J62"/>
    <mergeCell ref="B17:E17"/>
    <mergeCell ref="B72:J72"/>
    <mergeCell ref="B3:J3"/>
    <mergeCell ref="B8:E8"/>
    <mergeCell ref="B59:J59"/>
    <mergeCell ref="B13:E13"/>
    <mergeCell ref="B51:I51"/>
    <mergeCell ref="B66:J66"/>
    <mergeCell ref="B56:D56"/>
    <mergeCell ref="B71:J71"/>
    <mergeCell ref="F14:G14"/>
    <mergeCell ref="B10:E10"/>
    <mergeCell ref="B52:J52"/>
    <mergeCell ref="B50:I50"/>
    <mergeCell ref="B2:J2"/>
  </mergeCells>
  <dataValidations count="13">
    <dataValidation sqref="F9" showDropDown="0" showInputMessage="0" showErrorMessage="1" allowBlank="1" errorTitle="Enter an amount" error="Enter the amount in rupees as a number, with no minus sign." type="decimal" operator="greaterThanOrEqual">
      <formula1>0</formula1>
    </dataValidation>
    <dataValidation sqref="F10" showDropDown="0" showInputMessage="0" showErrorMessage="1" allowBlank="1" errorTitle="Enter a percentage" error="Type the margin with a % sign, for example 25%. It must be between 0% and 100%." type="decimal" operator="between">
      <formula1>0</formula1>
      <formula2>1</formula2>
    </dataValidation>
    <dataValidation sqref="F11" showDropDown="0" showInputMessage="0" showErrorMessage="1" allowBlank="1" errorTitle="Enter a percentage" error="Type the margin with a % sign, for example 25%. It must be between 0% and 100%." type="decimal" operator="between">
      <formula1>0</formula1>
      <formula2>1</formula2>
    </dataValidation>
    <dataValidation sqref="F12" showDropDown="0" showInputMessage="0" showErrorMessage="1" allowBlank="1" errorTitle="Enter a number of days" error="Enter whole days, for example 90." type="whole" operator="between">
      <formula1>1</formula1>
      <formula2>3650</formula2>
    </dataValidation>
    <dataValidation sqref="F13" showDropDown="0" showInputMessage="0" showErrorMessage="1" allowBlank="1" errorTitle="Pick from the list" error="Pick an option from the drop-down list." type="list">
      <formula1>=Lists!$C$2:$C$3</formula1>
    </dataValidation>
    <dataValidation sqref="F14" showDropDown="0" showInputMessage="0" showErrorMessage="1" allowBlank="1" errorTitle="Enter a date" error="Enter a date, for example 31-Oct-2026." type="date" operator="between">
      <formula1>DATE(2000,1,1)</formula1>
      <formula2>DATE(2100,12,31)</formula2>
    </dataValidation>
    <dataValidation sqref="F15" showDropDown="0" showInputMessage="0" showErrorMessage="1" allowBlank="1" error="Enter a day of the month, 1 to 31." type="whole" operator="between">
      <formula1>1</formula1>
      <formula2>31</formula2>
    </dataValidation>
    <dataValidation sqref="F16" showDropDown="0" showInputMessage="0" showErrorMessage="1" allowBlank="1" errorTitle="Enter an amount" error="Enter the amount in rupees as a number, with no minus sign." type="decimal" operator="greaterThanOrEqual">
      <formula1>0</formula1>
    </dataValidation>
    <dataValidation sqref="F17" showDropDown="0" showInputMessage="0" showErrorMessage="1" allowBlank="1" errorTitle="Enter a date" error="Enter a date, for example 31-Oct-2026." type="date" operator="between">
      <formula1>DATE(2000,1,1)</formula1>
      <formula2>DATE(2100,12,31)</formula2>
    </dataValidation>
    <dataValidation sqref="B21:B35" showDropDown="0" showInputMessage="0" showErrorMessage="1" allowBlank="1" errorTitle="Pick from the list" error="Pick an option from the drop-down list." type="list">
      <formula1>=Lists!$A$2:$A$8</formula1>
    </dataValidation>
    <dataValidation sqref="I21:I35" showDropDown="0" showInputMessage="0" showErrorMessage="1" allowBlank="1" errorTitle="Pick from the list" error="Pick an option from the drop-down list." type="list">
      <formula1>=Lists!$C$2:$C$3</formula1>
    </dataValidation>
    <dataValidation sqref="F21:G35" showDropDown="0" showInputMessage="0" showErrorMessage="1" allowBlank="1" errorTitle="Enter an amount" error="Enter the amount in rupees as a number, with no minus sign." type="decimal" operator="greaterThanOrEqual">
      <formula1>0</formula1>
    </dataValidation>
    <dataValidation sqref="J37" showDropDown="0" showInputMessage="0" showErrorMessage="1" allowBlank="1" errorTitle="Enter an amount" error="Enter the amount in rupees as a number, with no minus sign." type="decimal" operator="greaterThanOrEqual">
      <formula1>0</formula1>
    </dataValidation>
  </dataValidations>
  <pageMargins left="0.3" right="0.3" top="0.4" bottom="0.4"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L121"/>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26" customWidth="1" min="2" max="2"/>
    <col width="14" customWidth="1" min="3" max="3"/>
    <col width="13" customWidth="1" min="4" max="4"/>
    <col width="15" customWidth="1" min="5" max="5"/>
    <col width="11" customWidth="1" min="6" max="6"/>
    <col width="11" customWidth="1" min="7" max="7"/>
    <col width="10" customWidth="1" min="8" max="8"/>
    <col width="12" customWidth="1" min="9" max="9"/>
    <col width="12" customWidth="1" min="10" max="10"/>
    <col width="15" customWidth="1" min="11" max="11"/>
    <col width="40" customWidth="1" min="12" max="12"/>
    <col width="2" customWidth="1" min="13" max="13"/>
  </cols>
  <sheetData>
    <row r="1"/>
    <row r="2" ht="26" customHeight="1">
      <c r="B2" s="1" t="inlineStr">
        <is>
          <t>BOOK DEBTS  (what your customers owe you, by age)</t>
        </is>
      </c>
    </row>
    <row r="3" ht="28" customHeight="1">
      <c r="B3" s="11" t="inlineStr">
        <is>
          <t>One row per unpaid bill. The age is counted to the statement date on the Statement sheet, and a debt counts only if it is within the age limit there and is not a related party or disputed. Your bank's sanction letter may exclude more: follow it.</t>
        </is>
      </c>
    </row>
    <row r="4"/>
    <row r="5" ht="63" customHeight="1">
      <c r="B5" s="23" t="inlineStr">
        <is>
          <t>Customer</t>
        </is>
      </c>
      <c r="C5" s="23" t="inlineStr">
        <is>
          <t>Bill number</t>
        </is>
      </c>
      <c r="D5" s="23" t="inlineStr">
        <is>
          <t>Bill date</t>
        </is>
      </c>
      <c r="E5" s="23" t="inlineStr">
        <is>
          <t>Amount still due</t>
        </is>
      </c>
      <c r="F5" s="23" t="inlineStr">
        <is>
          <t>Related party or group concern?</t>
        </is>
      </c>
      <c r="G5" s="23" t="inlineStr">
        <is>
          <t>Disputed?</t>
        </is>
      </c>
      <c r="H5" s="23" t="inlineStr">
        <is>
          <t>Days old</t>
        </is>
      </c>
      <c r="I5" s="23" t="inlineStr">
        <is>
          <t>Age band</t>
        </is>
      </c>
      <c r="J5" s="23" t="inlineStr">
        <is>
          <t>Counted?</t>
        </is>
      </c>
      <c r="K5" s="23" t="inlineStr">
        <is>
          <t>Counted amount</t>
        </is>
      </c>
      <c r="L5" s="23" t="inlineStr">
        <is>
          <t>Check</t>
        </is>
      </c>
    </row>
    <row r="6">
      <c r="B6" s="14" t="n"/>
      <c r="C6" s="16" t="n"/>
      <c r="D6" s="42" t="n"/>
      <c r="E6" s="26" t="n"/>
      <c r="F6" s="25" t="n"/>
      <c r="G6" s="25" t="n"/>
      <c r="H6" s="43">
        <f>IF(OR(N(E6)=0,N(D6)=0,N('Statement'!$F$14)=0,N(D6)&gt;N('Statement'!$F$14)),"",N('Statement'!$F$14)-N(D6))</f>
        <v/>
      </c>
      <c r="I6" s="44">
        <f>IF(H6="","",IF(H6&lt;=30,"0-30",IF(H6&lt;=60,"31-60",IF(H6&lt;=90,"61-90",IF(H6&lt;=180,"91-180","Over 180")))))</f>
        <v/>
      </c>
      <c r="J6" s="44">
        <f>IF(N(E6)=0,"",IF(OR(H6="",F6="Yes",G6="Yes"),"No",IF(N('Statement'!$F$12)=0,"No",IF(H6&lt;=N('Statement'!$F$12),"Yes","No"))))</f>
        <v/>
      </c>
      <c r="K6" s="28">
        <f>IF(J6="Yes",N(E6),IF(N(E6)=0,"",0))</f>
        <v/>
      </c>
      <c r="L6" s="40">
        <f>IF(N(E6)=0,"",IF(N(D6)=0,"Enter the bill date",IF(N('Statement'!$F$14)=0,"Enter the statement date on the Statement sheet",IF(N(D6)&gt;N('Statement'!$F$14),"Bill date is after the statement date",IF(F6="Yes","Not counted: related party",IF(G6="Yes","Not counted: disputed",IF(J6="No","Not counted: older than the limit","")))))))</f>
        <v/>
      </c>
    </row>
    <row r="7">
      <c r="B7" s="14" t="n"/>
      <c r="C7" s="16" t="n"/>
      <c r="D7" s="42" t="n"/>
      <c r="E7" s="26" t="n"/>
      <c r="F7" s="25" t="n"/>
      <c r="G7" s="25" t="n"/>
      <c r="H7" s="43">
        <f>IF(OR(N(E7)=0,N(D7)=0,N('Statement'!$F$14)=0,N(D7)&gt;N('Statement'!$F$14)),"",N('Statement'!$F$14)-N(D7))</f>
        <v/>
      </c>
      <c r="I7" s="44">
        <f>IF(H7="","",IF(H7&lt;=30,"0-30",IF(H7&lt;=60,"31-60",IF(H7&lt;=90,"61-90",IF(H7&lt;=180,"91-180","Over 180")))))</f>
        <v/>
      </c>
      <c r="J7" s="44">
        <f>IF(N(E7)=0,"",IF(OR(H7="",F7="Yes",G7="Yes"),"No",IF(N('Statement'!$F$12)=0,"No",IF(H7&lt;=N('Statement'!$F$12),"Yes","No"))))</f>
        <v/>
      </c>
      <c r="K7" s="28">
        <f>IF(J7="Yes",N(E7),IF(N(E7)=0,"",0))</f>
        <v/>
      </c>
      <c r="L7" s="40">
        <f>IF(N(E7)=0,"",IF(N(D7)=0,"Enter the bill date",IF(N('Statement'!$F$14)=0,"Enter the statement date on the Statement sheet",IF(N(D7)&gt;N('Statement'!$F$14),"Bill date is after the statement date",IF(F7="Yes","Not counted: related party",IF(G7="Yes","Not counted: disputed",IF(J7="No","Not counted: older than the limit","")))))))</f>
        <v/>
      </c>
    </row>
    <row r="8">
      <c r="B8" s="14" t="n"/>
      <c r="C8" s="16" t="n"/>
      <c r="D8" s="42" t="n"/>
      <c r="E8" s="26" t="n"/>
      <c r="F8" s="25" t="n"/>
      <c r="G8" s="25" t="n"/>
      <c r="H8" s="43">
        <f>IF(OR(N(E8)=0,N(D8)=0,N('Statement'!$F$14)=0,N(D8)&gt;N('Statement'!$F$14)),"",N('Statement'!$F$14)-N(D8))</f>
        <v/>
      </c>
      <c r="I8" s="44">
        <f>IF(H8="","",IF(H8&lt;=30,"0-30",IF(H8&lt;=60,"31-60",IF(H8&lt;=90,"61-90",IF(H8&lt;=180,"91-180","Over 180")))))</f>
        <v/>
      </c>
      <c r="J8" s="44">
        <f>IF(N(E8)=0,"",IF(OR(H8="",F8="Yes",G8="Yes"),"No",IF(N('Statement'!$F$12)=0,"No",IF(H8&lt;=N('Statement'!$F$12),"Yes","No"))))</f>
        <v/>
      </c>
      <c r="K8" s="28">
        <f>IF(J8="Yes",N(E8),IF(N(E8)=0,"",0))</f>
        <v/>
      </c>
      <c r="L8" s="40">
        <f>IF(N(E8)=0,"",IF(N(D8)=0,"Enter the bill date",IF(N('Statement'!$F$14)=0,"Enter the statement date on the Statement sheet",IF(N(D8)&gt;N('Statement'!$F$14),"Bill date is after the statement date",IF(F8="Yes","Not counted: related party",IF(G8="Yes","Not counted: disputed",IF(J8="No","Not counted: older than the limit","")))))))</f>
        <v/>
      </c>
    </row>
    <row r="9">
      <c r="B9" s="14" t="n"/>
      <c r="C9" s="16" t="n"/>
      <c r="D9" s="42" t="n"/>
      <c r="E9" s="26" t="n"/>
      <c r="F9" s="25" t="n"/>
      <c r="G9" s="25" t="n"/>
      <c r="H9" s="43">
        <f>IF(OR(N(E9)=0,N(D9)=0,N('Statement'!$F$14)=0,N(D9)&gt;N('Statement'!$F$14)),"",N('Statement'!$F$14)-N(D9))</f>
        <v/>
      </c>
      <c r="I9" s="44">
        <f>IF(H9="","",IF(H9&lt;=30,"0-30",IF(H9&lt;=60,"31-60",IF(H9&lt;=90,"61-90",IF(H9&lt;=180,"91-180","Over 180")))))</f>
        <v/>
      </c>
      <c r="J9" s="44">
        <f>IF(N(E9)=0,"",IF(OR(H9="",F9="Yes",G9="Yes"),"No",IF(N('Statement'!$F$12)=0,"No",IF(H9&lt;=N('Statement'!$F$12),"Yes","No"))))</f>
        <v/>
      </c>
      <c r="K9" s="28">
        <f>IF(J9="Yes",N(E9),IF(N(E9)=0,"",0))</f>
        <v/>
      </c>
      <c r="L9" s="40">
        <f>IF(N(E9)=0,"",IF(N(D9)=0,"Enter the bill date",IF(N('Statement'!$F$14)=0,"Enter the statement date on the Statement sheet",IF(N(D9)&gt;N('Statement'!$F$14),"Bill date is after the statement date",IF(F9="Yes","Not counted: related party",IF(G9="Yes","Not counted: disputed",IF(J9="No","Not counted: older than the limit","")))))))</f>
        <v/>
      </c>
    </row>
    <row r="10">
      <c r="B10" s="14" t="n"/>
      <c r="C10" s="16" t="n"/>
      <c r="D10" s="42" t="n"/>
      <c r="E10" s="26" t="n"/>
      <c r="F10" s="25" t="n"/>
      <c r="G10" s="25" t="n"/>
      <c r="H10" s="43">
        <f>IF(OR(N(E10)=0,N(D10)=0,N('Statement'!$F$14)=0,N(D10)&gt;N('Statement'!$F$14)),"",N('Statement'!$F$14)-N(D10))</f>
        <v/>
      </c>
      <c r="I10" s="44">
        <f>IF(H10="","",IF(H10&lt;=30,"0-30",IF(H10&lt;=60,"31-60",IF(H10&lt;=90,"61-90",IF(H10&lt;=180,"91-180","Over 180")))))</f>
        <v/>
      </c>
      <c r="J10" s="44">
        <f>IF(N(E10)=0,"",IF(OR(H10="",F10="Yes",G10="Yes"),"No",IF(N('Statement'!$F$12)=0,"No",IF(H10&lt;=N('Statement'!$F$12),"Yes","No"))))</f>
        <v/>
      </c>
      <c r="K10" s="28">
        <f>IF(J10="Yes",N(E10),IF(N(E10)=0,"",0))</f>
        <v/>
      </c>
      <c r="L10" s="40">
        <f>IF(N(E10)=0,"",IF(N(D10)=0,"Enter the bill date",IF(N('Statement'!$F$14)=0,"Enter the statement date on the Statement sheet",IF(N(D10)&gt;N('Statement'!$F$14),"Bill date is after the statement date",IF(F10="Yes","Not counted: related party",IF(G10="Yes","Not counted: disputed",IF(J10="No","Not counted: older than the limit","")))))))</f>
        <v/>
      </c>
    </row>
    <row r="11">
      <c r="B11" s="14" t="n"/>
      <c r="C11" s="16" t="n"/>
      <c r="D11" s="42" t="n"/>
      <c r="E11" s="26" t="n"/>
      <c r="F11" s="25" t="n"/>
      <c r="G11" s="25" t="n"/>
      <c r="H11" s="43">
        <f>IF(OR(N(E11)=0,N(D11)=0,N('Statement'!$F$14)=0,N(D11)&gt;N('Statement'!$F$14)),"",N('Statement'!$F$14)-N(D11))</f>
        <v/>
      </c>
      <c r="I11" s="44">
        <f>IF(H11="","",IF(H11&lt;=30,"0-30",IF(H11&lt;=60,"31-60",IF(H11&lt;=90,"61-90",IF(H11&lt;=180,"91-180","Over 180")))))</f>
        <v/>
      </c>
      <c r="J11" s="44">
        <f>IF(N(E11)=0,"",IF(OR(H11="",F11="Yes",G11="Yes"),"No",IF(N('Statement'!$F$12)=0,"No",IF(H11&lt;=N('Statement'!$F$12),"Yes","No"))))</f>
        <v/>
      </c>
      <c r="K11" s="28">
        <f>IF(J11="Yes",N(E11),IF(N(E11)=0,"",0))</f>
        <v/>
      </c>
      <c r="L11" s="40">
        <f>IF(N(E11)=0,"",IF(N(D11)=0,"Enter the bill date",IF(N('Statement'!$F$14)=0,"Enter the statement date on the Statement sheet",IF(N(D11)&gt;N('Statement'!$F$14),"Bill date is after the statement date",IF(F11="Yes","Not counted: related party",IF(G11="Yes","Not counted: disputed",IF(J11="No","Not counted: older than the limit","")))))))</f>
        <v/>
      </c>
    </row>
    <row r="12">
      <c r="B12" s="14" t="n"/>
      <c r="C12" s="16" t="n"/>
      <c r="D12" s="42" t="n"/>
      <c r="E12" s="26" t="n"/>
      <c r="F12" s="25" t="n"/>
      <c r="G12" s="25" t="n"/>
      <c r="H12" s="43">
        <f>IF(OR(N(E12)=0,N(D12)=0,N('Statement'!$F$14)=0,N(D12)&gt;N('Statement'!$F$14)),"",N('Statement'!$F$14)-N(D12))</f>
        <v/>
      </c>
      <c r="I12" s="44">
        <f>IF(H12="","",IF(H12&lt;=30,"0-30",IF(H12&lt;=60,"31-60",IF(H12&lt;=90,"61-90",IF(H12&lt;=180,"91-180","Over 180")))))</f>
        <v/>
      </c>
      <c r="J12" s="44">
        <f>IF(N(E12)=0,"",IF(OR(H12="",F12="Yes",G12="Yes"),"No",IF(N('Statement'!$F$12)=0,"No",IF(H12&lt;=N('Statement'!$F$12),"Yes","No"))))</f>
        <v/>
      </c>
      <c r="K12" s="28">
        <f>IF(J12="Yes",N(E12),IF(N(E12)=0,"",0))</f>
        <v/>
      </c>
      <c r="L12" s="40">
        <f>IF(N(E12)=0,"",IF(N(D12)=0,"Enter the bill date",IF(N('Statement'!$F$14)=0,"Enter the statement date on the Statement sheet",IF(N(D12)&gt;N('Statement'!$F$14),"Bill date is after the statement date",IF(F12="Yes","Not counted: related party",IF(G12="Yes","Not counted: disputed",IF(J12="No","Not counted: older than the limit","")))))))</f>
        <v/>
      </c>
    </row>
    <row r="13">
      <c r="B13" s="14" t="n"/>
      <c r="C13" s="16" t="n"/>
      <c r="D13" s="42" t="n"/>
      <c r="E13" s="26" t="n"/>
      <c r="F13" s="25" t="n"/>
      <c r="G13" s="25" t="n"/>
      <c r="H13" s="43">
        <f>IF(OR(N(E13)=0,N(D13)=0,N('Statement'!$F$14)=0,N(D13)&gt;N('Statement'!$F$14)),"",N('Statement'!$F$14)-N(D13))</f>
        <v/>
      </c>
      <c r="I13" s="44">
        <f>IF(H13="","",IF(H13&lt;=30,"0-30",IF(H13&lt;=60,"31-60",IF(H13&lt;=90,"61-90",IF(H13&lt;=180,"91-180","Over 180")))))</f>
        <v/>
      </c>
      <c r="J13" s="44">
        <f>IF(N(E13)=0,"",IF(OR(H13="",F13="Yes",G13="Yes"),"No",IF(N('Statement'!$F$12)=0,"No",IF(H13&lt;=N('Statement'!$F$12),"Yes","No"))))</f>
        <v/>
      </c>
      <c r="K13" s="28">
        <f>IF(J13="Yes",N(E13),IF(N(E13)=0,"",0))</f>
        <v/>
      </c>
      <c r="L13" s="40">
        <f>IF(N(E13)=0,"",IF(N(D13)=0,"Enter the bill date",IF(N('Statement'!$F$14)=0,"Enter the statement date on the Statement sheet",IF(N(D13)&gt;N('Statement'!$F$14),"Bill date is after the statement date",IF(F13="Yes","Not counted: related party",IF(G13="Yes","Not counted: disputed",IF(J13="No","Not counted: older than the limit","")))))))</f>
        <v/>
      </c>
    </row>
    <row r="14">
      <c r="B14" s="14" t="n"/>
      <c r="C14" s="16" t="n"/>
      <c r="D14" s="42" t="n"/>
      <c r="E14" s="26" t="n"/>
      <c r="F14" s="25" t="n"/>
      <c r="G14" s="25" t="n"/>
      <c r="H14" s="43">
        <f>IF(OR(N(E14)=0,N(D14)=0,N('Statement'!$F$14)=0,N(D14)&gt;N('Statement'!$F$14)),"",N('Statement'!$F$14)-N(D14))</f>
        <v/>
      </c>
      <c r="I14" s="44">
        <f>IF(H14="","",IF(H14&lt;=30,"0-30",IF(H14&lt;=60,"31-60",IF(H14&lt;=90,"61-90",IF(H14&lt;=180,"91-180","Over 180")))))</f>
        <v/>
      </c>
      <c r="J14" s="44">
        <f>IF(N(E14)=0,"",IF(OR(H14="",F14="Yes",G14="Yes"),"No",IF(N('Statement'!$F$12)=0,"No",IF(H14&lt;=N('Statement'!$F$12),"Yes","No"))))</f>
        <v/>
      </c>
      <c r="K14" s="28">
        <f>IF(J14="Yes",N(E14),IF(N(E14)=0,"",0))</f>
        <v/>
      </c>
      <c r="L14" s="40">
        <f>IF(N(E14)=0,"",IF(N(D14)=0,"Enter the bill date",IF(N('Statement'!$F$14)=0,"Enter the statement date on the Statement sheet",IF(N(D14)&gt;N('Statement'!$F$14),"Bill date is after the statement date",IF(F14="Yes","Not counted: related party",IF(G14="Yes","Not counted: disputed",IF(J14="No","Not counted: older than the limit","")))))))</f>
        <v/>
      </c>
    </row>
    <row r="15">
      <c r="B15" s="14" t="n"/>
      <c r="C15" s="16" t="n"/>
      <c r="D15" s="42" t="n"/>
      <c r="E15" s="26" t="n"/>
      <c r="F15" s="25" t="n"/>
      <c r="G15" s="25" t="n"/>
      <c r="H15" s="43">
        <f>IF(OR(N(E15)=0,N(D15)=0,N('Statement'!$F$14)=0,N(D15)&gt;N('Statement'!$F$14)),"",N('Statement'!$F$14)-N(D15))</f>
        <v/>
      </c>
      <c r="I15" s="44">
        <f>IF(H15="","",IF(H15&lt;=30,"0-30",IF(H15&lt;=60,"31-60",IF(H15&lt;=90,"61-90",IF(H15&lt;=180,"91-180","Over 180")))))</f>
        <v/>
      </c>
      <c r="J15" s="44">
        <f>IF(N(E15)=0,"",IF(OR(H15="",F15="Yes",G15="Yes"),"No",IF(N('Statement'!$F$12)=0,"No",IF(H15&lt;=N('Statement'!$F$12),"Yes","No"))))</f>
        <v/>
      </c>
      <c r="K15" s="28">
        <f>IF(J15="Yes",N(E15),IF(N(E15)=0,"",0))</f>
        <v/>
      </c>
      <c r="L15" s="40">
        <f>IF(N(E15)=0,"",IF(N(D15)=0,"Enter the bill date",IF(N('Statement'!$F$14)=0,"Enter the statement date on the Statement sheet",IF(N(D15)&gt;N('Statement'!$F$14),"Bill date is after the statement date",IF(F15="Yes","Not counted: related party",IF(G15="Yes","Not counted: disputed",IF(J15="No","Not counted: older than the limit","")))))))</f>
        <v/>
      </c>
    </row>
    <row r="16">
      <c r="B16" s="14" t="n"/>
      <c r="C16" s="16" t="n"/>
      <c r="D16" s="42" t="n"/>
      <c r="E16" s="26" t="n"/>
      <c r="F16" s="25" t="n"/>
      <c r="G16" s="25" t="n"/>
      <c r="H16" s="43">
        <f>IF(OR(N(E16)=0,N(D16)=0,N('Statement'!$F$14)=0,N(D16)&gt;N('Statement'!$F$14)),"",N('Statement'!$F$14)-N(D16))</f>
        <v/>
      </c>
      <c r="I16" s="44">
        <f>IF(H16="","",IF(H16&lt;=30,"0-30",IF(H16&lt;=60,"31-60",IF(H16&lt;=90,"61-90",IF(H16&lt;=180,"91-180","Over 180")))))</f>
        <v/>
      </c>
      <c r="J16" s="44">
        <f>IF(N(E16)=0,"",IF(OR(H16="",F16="Yes",G16="Yes"),"No",IF(N('Statement'!$F$12)=0,"No",IF(H16&lt;=N('Statement'!$F$12),"Yes","No"))))</f>
        <v/>
      </c>
      <c r="K16" s="28">
        <f>IF(J16="Yes",N(E16),IF(N(E16)=0,"",0))</f>
        <v/>
      </c>
      <c r="L16" s="40">
        <f>IF(N(E16)=0,"",IF(N(D16)=0,"Enter the bill date",IF(N('Statement'!$F$14)=0,"Enter the statement date on the Statement sheet",IF(N(D16)&gt;N('Statement'!$F$14),"Bill date is after the statement date",IF(F16="Yes","Not counted: related party",IF(G16="Yes","Not counted: disputed",IF(J16="No","Not counted: older than the limit","")))))))</f>
        <v/>
      </c>
    </row>
    <row r="17">
      <c r="B17" s="14" t="n"/>
      <c r="C17" s="16" t="n"/>
      <c r="D17" s="42" t="n"/>
      <c r="E17" s="26" t="n"/>
      <c r="F17" s="25" t="n"/>
      <c r="G17" s="25" t="n"/>
      <c r="H17" s="43">
        <f>IF(OR(N(E17)=0,N(D17)=0,N('Statement'!$F$14)=0,N(D17)&gt;N('Statement'!$F$14)),"",N('Statement'!$F$14)-N(D17))</f>
        <v/>
      </c>
      <c r="I17" s="44">
        <f>IF(H17="","",IF(H17&lt;=30,"0-30",IF(H17&lt;=60,"31-60",IF(H17&lt;=90,"61-90",IF(H17&lt;=180,"91-180","Over 180")))))</f>
        <v/>
      </c>
      <c r="J17" s="44">
        <f>IF(N(E17)=0,"",IF(OR(H17="",F17="Yes",G17="Yes"),"No",IF(N('Statement'!$F$12)=0,"No",IF(H17&lt;=N('Statement'!$F$12),"Yes","No"))))</f>
        <v/>
      </c>
      <c r="K17" s="28">
        <f>IF(J17="Yes",N(E17),IF(N(E17)=0,"",0))</f>
        <v/>
      </c>
      <c r="L17" s="40">
        <f>IF(N(E17)=0,"",IF(N(D17)=0,"Enter the bill date",IF(N('Statement'!$F$14)=0,"Enter the statement date on the Statement sheet",IF(N(D17)&gt;N('Statement'!$F$14),"Bill date is after the statement date",IF(F17="Yes","Not counted: related party",IF(G17="Yes","Not counted: disputed",IF(J17="No","Not counted: older than the limit","")))))))</f>
        <v/>
      </c>
    </row>
    <row r="18">
      <c r="B18" s="14" t="n"/>
      <c r="C18" s="16" t="n"/>
      <c r="D18" s="42" t="n"/>
      <c r="E18" s="26" t="n"/>
      <c r="F18" s="25" t="n"/>
      <c r="G18" s="25" t="n"/>
      <c r="H18" s="43">
        <f>IF(OR(N(E18)=0,N(D18)=0,N('Statement'!$F$14)=0,N(D18)&gt;N('Statement'!$F$14)),"",N('Statement'!$F$14)-N(D18))</f>
        <v/>
      </c>
      <c r="I18" s="44">
        <f>IF(H18="","",IF(H18&lt;=30,"0-30",IF(H18&lt;=60,"31-60",IF(H18&lt;=90,"61-90",IF(H18&lt;=180,"91-180","Over 180")))))</f>
        <v/>
      </c>
      <c r="J18" s="44">
        <f>IF(N(E18)=0,"",IF(OR(H18="",F18="Yes",G18="Yes"),"No",IF(N('Statement'!$F$12)=0,"No",IF(H18&lt;=N('Statement'!$F$12),"Yes","No"))))</f>
        <v/>
      </c>
      <c r="K18" s="28">
        <f>IF(J18="Yes",N(E18),IF(N(E18)=0,"",0))</f>
        <v/>
      </c>
      <c r="L18" s="40">
        <f>IF(N(E18)=0,"",IF(N(D18)=0,"Enter the bill date",IF(N('Statement'!$F$14)=0,"Enter the statement date on the Statement sheet",IF(N(D18)&gt;N('Statement'!$F$14),"Bill date is after the statement date",IF(F18="Yes","Not counted: related party",IF(G18="Yes","Not counted: disputed",IF(J18="No","Not counted: older than the limit","")))))))</f>
        <v/>
      </c>
    </row>
    <row r="19">
      <c r="B19" s="14" t="n"/>
      <c r="C19" s="16" t="n"/>
      <c r="D19" s="42" t="n"/>
      <c r="E19" s="26" t="n"/>
      <c r="F19" s="25" t="n"/>
      <c r="G19" s="25" t="n"/>
      <c r="H19" s="43">
        <f>IF(OR(N(E19)=0,N(D19)=0,N('Statement'!$F$14)=0,N(D19)&gt;N('Statement'!$F$14)),"",N('Statement'!$F$14)-N(D19))</f>
        <v/>
      </c>
      <c r="I19" s="44">
        <f>IF(H19="","",IF(H19&lt;=30,"0-30",IF(H19&lt;=60,"31-60",IF(H19&lt;=90,"61-90",IF(H19&lt;=180,"91-180","Over 180")))))</f>
        <v/>
      </c>
      <c r="J19" s="44">
        <f>IF(N(E19)=0,"",IF(OR(H19="",F19="Yes",G19="Yes"),"No",IF(N('Statement'!$F$12)=0,"No",IF(H19&lt;=N('Statement'!$F$12),"Yes","No"))))</f>
        <v/>
      </c>
      <c r="K19" s="28">
        <f>IF(J19="Yes",N(E19),IF(N(E19)=0,"",0))</f>
        <v/>
      </c>
      <c r="L19" s="40">
        <f>IF(N(E19)=0,"",IF(N(D19)=0,"Enter the bill date",IF(N('Statement'!$F$14)=0,"Enter the statement date on the Statement sheet",IF(N(D19)&gt;N('Statement'!$F$14),"Bill date is after the statement date",IF(F19="Yes","Not counted: related party",IF(G19="Yes","Not counted: disputed",IF(J19="No","Not counted: older than the limit","")))))))</f>
        <v/>
      </c>
    </row>
    <row r="20">
      <c r="B20" s="14" t="n"/>
      <c r="C20" s="16" t="n"/>
      <c r="D20" s="42" t="n"/>
      <c r="E20" s="26" t="n"/>
      <c r="F20" s="25" t="n"/>
      <c r="G20" s="25" t="n"/>
      <c r="H20" s="43">
        <f>IF(OR(N(E20)=0,N(D20)=0,N('Statement'!$F$14)=0,N(D20)&gt;N('Statement'!$F$14)),"",N('Statement'!$F$14)-N(D20))</f>
        <v/>
      </c>
      <c r="I20" s="44">
        <f>IF(H20="","",IF(H20&lt;=30,"0-30",IF(H20&lt;=60,"31-60",IF(H20&lt;=90,"61-90",IF(H20&lt;=180,"91-180","Over 180")))))</f>
        <v/>
      </c>
      <c r="J20" s="44">
        <f>IF(N(E20)=0,"",IF(OR(H20="",F20="Yes",G20="Yes"),"No",IF(N('Statement'!$F$12)=0,"No",IF(H20&lt;=N('Statement'!$F$12),"Yes","No"))))</f>
        <v/>
      </c>
      <c r="K20" s="28">
        <f>IF(J20="Yes",N(E20),IF(N(E20)=0,"",0))</f>
        <v/>
      </c>
      <c r="L20" s="40">
        <f>IF(N(E20)=0,"",IF(N(D20)=0,"Enter the bill date",IF(N('Statement'!$F$14)=0,"Enter the statement date on the Statement sheet",IF(N(D20)&gt;N('Statement'!$F$14),"Bill date is after the statement date",IF(F20="Yes","Not counted: related party",IF(G20="Yes","Not counted: disputed",IF(J20="No","Not counted: older than the limit","")))))))</f>
        <v/>
      </c>
    </row>
    <row r="21">
      <c r="B21" s="14" t="n"/>
      <c r="C21" s="16" t="n"/>
      <c r="D21" s="42" t="n"/>
      <c r="E21" s="26" t="n"/>
      <c r="F21" s="25" t="n"/>
      <c r="G21" s="25" t="n"/>
      <c r="H21" s="43">
        <f>IF(OR(N(E21)=0,N(D21)=0,N('Statement'!$F$14)=0,N(D21)&gt;N('Statement'!$F$14)),"",N('Statement'!$F$14)-N(D21))</f>
        <v/>
      </c>
      <c r="I21" s="44">
        <f>IF(H21="","",IF(H21&lt;=30,"0-30",IF(H21&lt;=60,"31-60",IF(H21&lt;=90,"61-90",IF(H21&lt;=180,"91-180","Over 180")))))</f>
        <v/>
      </c>
      <c r="J21" s="44">
        <f>IF(N(E21)=0,"",IF(OR(H21="",F21="Yes",G21="Yes"),"No",IF(N('Statement'!$F$12)=0,"No",IF(H21&lt;=N('Statement'!$F$12),"Yes","No"))))</f>
        <v/>
      </c>
      <c r="K21" s="28">
        <f>IF(J21="Yes",N(E21),IF(N(E21)=0,"",0))</f>
        <v/>
      </c>
      <c r="L21" s="40">
        <f>IF(N(E21)=0,"",IF(N(D21)=0,"Enter the bill date",IF(N('Statement'!$F$14)=0,"Enter the statement date on the Statement sheet",IF(N(D21)&gt;N('Statement'!$F$14),"Bill date is after the statement date",IF(F21="Yes","Not counted: related party",IF(G21="Yes","Not counted: disputed",IF(J21="No","Not counted: older than the limit","")))))))</f>
        <v/>
      </c>
    </row>
    <row r="22">
      <c r="B22" s="14" t="n"/>
      <c r="C22" s="16" t="n"/>
      <c r="D22" s="42" t="n"/>
      <c r="E22" s="26" t="n"/>
      <c r="F22" s="25" t="n"/>
      <c r="G22" s="25" t="n"/>
      <c r="H22" s="43">
        <f>IF(OR(N(E22)=0,N(D22)=0,N('Statement'!$F$14)=0,N(D22)&gt;N('Statement'!$F$14)),"",N('Statement'!$F$14)-N(D22))</f>
        <v/>
      </c>
      <c r="I22" s="44">
        <f>IF(H22="","",IF(H22&lt;=30,"0-30",IF(H22&lt;=60,"31-60",IF(H22&lt;=90,"61-90",IF(H22&lt;=180,"91-180","Over 180")))))</f>
        <v/>
      </c>
      <c r="J22" s="44">
        <f>IF(N(E22)=0,"",IF(OR(H22="",F22="Yes",G22="Yes"),"No",IF(N('Statement'!$F$12)=0,"No",IF(H22&lt;=N('Statement'!$F$12),"Yes","No"))))</f>
        <v/>
      </c>
      <c r="K22" s="28">
        <f>IF(J22="Yes",N(E22),IF(N(E22)=0,"",0))</f>
        <v/>
      </c>
      <c r="L22" s="40">
        <f>IF(N(E22)=0,"",IF(N(D22)=0,"Enter the bill date",IF(N('Statement'!$F$14)=0,"Enter the statement date on the Statement sheet",IF(N(D22)&gt;N('Statement'!$F$14),"Bill date is after the statement date",IF(F22="Yes","Not counted: related party",IF(G22="Yes","Not counted: disputed",IF(J22="No","Not counted: older than the limit","")))))))</f>
        <v/>
      </c>
    </row>
    <row r="23">
      <c r="B23" s="14" t="n"/>
      <c r="C23" s="16" t="n"/>
      <c r="D23" s="42" t="n"/>
      <c r="E23" s="26" t="n"/>
      <c r="F23" s="25" t="n"/>
      <c r="G23" s="25" t="n"/>
      <c r="H23" s="43">
        <f>IF(OR(N(E23)=0,N(D23)=0,N('Statement'!$F$14)=0,N(D23)&gt;N('Statement'!$F$14)),"",N('Statement'!$F$14)-N(D23))</f>
        <v/>
      </c>
      <c r="I23" s="44">
        <f>IF(H23="","",IF(H23&lt;=30,"0-30",IF(H23&lt;=60,"31-60",IF(H23&lt;=90,"61-90",IF(H23&lt;=180,"91-180","Over 180")))))</f>
        <v/>
      </c>
      <c r="J23" s="44">
        <f>IF(N(E23)=0,"",IF(OR(H23="",F23="Yes",G23="Yes"),"No",IF(N('Statement'!$F$12)=0,"No",IF(H23&lt;=N('Statement'!$F$12),"Yes","No"))))</f>
        <v/>
      </c>
      <c r="K23" s="28">
        <f>IF(J23="Yes",N(E23),IF(N(E23)=0,"",0))</f>
        <v/>
      </c>
      <c r="L23" s="40">
        <f>IF(N(E23)=0,"",IF(N(D23)=0,"Enter the bill date",IF(N('Statement'!$F$14)=0,"Enter the statement date on the Statement sheet",IF(N(D23)&gt;N('Statement'!$F$14),"Bill date is after the statement date",IF(F23="Yes","Not counted: related party",IF(G23="Yes","Not counted: disputed",IF(J23="No","Not counted: older than the limit","")))))))</f>
        <v/>
      </c>
    </row>
    <row r="24">
      <c r="B24" s="14" t="n"/>
      <c r="C24" s="16" t="n"/>
      <c r="D24" s="42" t="n"/>
      <c r="E24" s="26" t="n"/>
      <c r="F24" s="25" t="n"/>
      <c r="G24" s="25" t="n"/>
      <c r="H24" s="43">
        <f>IF(OR(N(E24)=0,N(D24)=0,N('Statement'!$F$14)=0,N(D24)&gt;N('Statement'!$F$14)),"",N('Statement'!$F$14)-N(D24))</f>
        <v/>
      </c>
      <c r="I24" s="44">
        <f>IF(H24="","",IF(H24&lt;=30,"0-30",IF(H24&lt;=60,"31-60",IF(H24&lt;=90,"61-90",IF(H24&lt;=180,"91-180","Over 180")))))</f>
        <v/>
      </c>
      <c r="J24" s="44">
        <f>IF(N(E24)=0,"",IF(OR(H24="",F24="Yes",G24="Yes"),"No",IF(N('Statement'!$F$12)=0,"No",IF(H24&lt;=N('Statement'!$F$12),"Yes","No"))))</f>
        <v/>
      </c>
      <c r="K24" s="28">
        <f>IF(J24="Yes",N(E24),IF(N(E24)=0,"",0))</f>
        <v/>
      </c>
      <c r="L24" s="40">
        <f>IF(N(E24)=0,"",IF(N(D24)=0,"Enter the bill date",IF(N('Statement'!$F$14)=0,"Enter the statement date on the Statement sheet",IF(N(D24)&gt;N('Statement'!$F$14),"Bill date is after the statement date",IF(F24="Yes","Not counted: related party",IF(G24="Yes","Not counted: disputed",IF(J24="No","Not counted: older than the limit","")))))))</f>
        <v/>
      </c>
    </row>
    <row r="25">
      <c r="B25" s="14" t="n"/>
      <c r="C25" s="16" t="n"/>
      <c r="D25" s="42" t="n"/>
      <c r="E25" s="26" t="n"/>
      <c r="F25" s="25" t="n"/>
      <c r="G25" s="25" t="n"/>
      <c r="H25" s="43">
        <f>IF(OR(N(E25)=0,N(D25)=0,N('Statement'!$F$14)=0,N(D25)&gt;N('Statement'!$F$14)),"",N('Statement'!$F$14)-N(D25))</f>
        <v/>
      </c>
      <c r="I25" s="44">
        <f>IF(H25="","",IF(H25&lt;=30,"0-30",IF(H25&lt;=60,"31-60",IF(H25&lt;=90,"61-90",IF(H25&lt;=180,"91-180","Over 180")))))</f>
        <v/>
      </c>
      <c r="J25" s="44">
        <f>IF(N(E25)=0,"",IF(OR(H25="",F25="Yes",G25="Yes"),"No",IF(N('Statement'!$F$12)=0,"No",IF(H25&lt;=N('Statement'!$F$12),"Yes","No"))))</f>
        <v/>
      </c>
      <c r="K25" s="28">
        <f>IF(J25="Yes",N(E25),IF(N(E25)=0,"",0))</f>
        <v/>
      </c>
      <c r="L25" s="40">
        <f>IF(N(E25)=0,"",IF(N(D25)=0,"Enter the bill date",IF(N('Statement'!$F$14)=0,"Enter the statement date on the Statement sheet",IF(N(D25)&gt;N('Statement'!$F$14),"Bill date is after the statement date",IF(F25="Yes","Not counted: related party",IF(G25="Yes","Not counted: disputed",IF(J25="No","Not counted: older than the limit","")))))))</f>
        <v/>
      </c>
    </row>
    <row r="26">
      <c r="B26" s="14" t="n"/>
      <c r="C26" s="16" t="n"/>
      <c r="D26" s="42" t="n"/>
      <c r="E26" s="26" t="n"/>
      <c r="F26" s="25" t="n"/>
      <c r="G26" s="25" t="n"/>
      <c r="H26" s="43">
        <f>IF(OR(N(E26)=0,N(D26)=0,N('Statement'!$F$14)=0,N(D26)&gt;N('Statement'!$F$14)),"",N('Statement'!$F$14)-N(D26))</f>
        <v/>
      </c>
      <c r="I26" s="44">
        <f>IF(H26="","",IF(H26&lt;=30,"0-30",IF(H26&lt;=60,"31-60",IF(H26&lt;=90,"61-90",IF(H26&lt;=180,"91-180","Over 180")))))</f>
        <v/>
      </c>
      <c r="J26" s="44">
        <f>IF(N(E26)=0,"",IF(OR(H26="",F26="Yes",G26="Yes"),"No",IF(N('Statement'!$F$12)=0,"No",IF(H26&lt;=N('Statement'!$F$12),"Yes","No"))))</f>
        <v/>
      </c>
      <c r="K26" s="28">
        <f>IF(J26="Yes",N(E26),IF(N(E26)=0,"",0))</f>
        <v/>
      </c>
      <c r="L26" s="40">
        <f>IF(N(E26)=0,"",IF(N(D26)=0,"Enter the bill date",IF(N('Statement'!$F$14)=0,"Enter the statement date on the Statement sheet",IF(N(D26)&gt;N('Statement'!$F$14),"Bill date is after the statement date",IF(F26="Yes","Not counted: related party",IF(G26="Yes","Not counted: disputed",IF(J26="No","Not counted: older than the limit","")))))))</f>
        <v/>
      </c>
    </row>
    <row r="27">
      <c r="B27" s="14" t="n"/>
      <c r="C27" s="16" t="n"/>
      <c r="D27" s="42" t="n"/>
      <c r="E27" s="26" t="n"/>
      <c r="F27" s="25" t="n"/>
      <c r="G27" s="25" t="n"/>
      <c r="H27" s="43">
        <f>IF(OR(N(E27)=0,N(D27)=0,N('Statement'!$F$14)=0,N(D27)&gt;N('Statement'!$F$14)),"",N('Statement'!$F$14)-N(D27))</f>
        <v/>
      </c>
      <c r="I27" s="44">
        <f>IF(H27="","",IF(H27&lt;=30,"0-30",IF(H27&lt;=60,"31-60",IF(H27&lt;=90,"61-90",IF(H27&lt;=180,"91-180","Over 180")))))</f>
        <v/>
      </c>
      <c r="J27" s="44">
        <f>IF(N(E27)=0,"",IF(OR(H27="",F27="Yes",G27="Yes"),"No",IF(N('Statement'!$F$12)=0,"No",IF(H27&lt;=N('Statement'!$F$12),"Yes","No"))))</f>
        <v/>
      </c>
      <c r="K27" s="28">
        <f>IF(J27="Yes",N(E27),IF(N(E27)=0,"",0))</f>
        <v/>
      </c>
      <c r="L27" s="40">
        <f>IF(N(E27)=0,"",IF(N(D27)=0,"Enter the bill date",IF(N('Statement'!$F$14)=0,"Enter the statement date on the Statement sheet",IF(N(D27)&gt;N('Statement'!$F$14),"Bill date is after the statement date",IF(F27="Yes","Not counted: related party",IF(G27="Yes","Not counted: disputed",IF(J27="No","Not counted: older than the limit","")))))))</f>
        <v/>
      </c>
    </row>
    <row r="28">
      <c r="B28" s="14" t="n"/>
      <c r="C28" s="16" t="n"/>
      <c r="D28" s="42" t="n"/>
      <c r="E28" s="26" t="n"/>
      <c r="F28" s="25" t="n"/>
      <c r="G28" s="25" t="n"/>
      <c r="H28" s="43">
        <f>IF(OR(N(E28)=0,N(D28)=0,N('Statement'!$F$14)=0,N(D28)&gt;N('Statement'!$F$14)),"",N('Statement'!$F$14)-N(D28))</f>
        <v/>
      </c>
      <c r="I28" s="44">
        <f>IF(H28="","",IF(H28&lt;=30,"0-30",IF(H28&lt;=60,"31-60",IF(H28&lt;=90,"61-90",IF(H28&lt;=180,"91-180","Over 180")))))</f>
        <v/>
      </c>
      <c r="J28" s="44">
        <f>IF(N(E28)=0,"",IF(OR(H28="",F28="Yes",G28="Yes"),"No",IF(N('Statement'!$F$12)=0,"No",IF(H28&lt;=N('Statement'!$F$12),"Yes","No"))))</f>
        <v/>
      </c>
      <c r="K28" s="28">
        <f>IF(J28="Yes",N(E28),IF(N(E28)=0,"",0))</f>
        <v/>
      </c>
      <c r="L28" s="40">
        <f>IF(N(E28)=0,"",IF(N(D28)=0,"Enter the bill date",IF(N('Statement'!$F$14)=0,"Enter the statement date on the Statement sheet",IF(N(D28)&gt;N('Statement'!$F$14),"Bill date is after the statement date",IF(F28="Yes","Not counted: related party",IF(G28="Yes","Not counted: disputed",IF(J28="No","Not counted: older than the limit","")))))))</f>
        <v/>
      </c>
    </row>
    <row r="29">
      <c r="B29" s="14" t="n"/>
      <c r="C29" s="16" t="n"/>
      <c r="D29" s="42" t="n"/>
      <c r="E29" s="26" t="n"/>
      <c r="F29" s="25" t="n"/>
      <c r="G29" s="25" t="n"/>
      <c r="H29" s="43">
        <f>IF(OR(N(E29)=0,N(D29)=0,N('Statement'!$F$14)=0,N(D29)&gt;N('Statement'!$F$14)),"",N('Statement'!$F$14)-N(D29))</f>
        <v/>
      </c>
      <c r="I29" s="44">
        <f>IF(H29="","",IF(H29&lt;=30,"0-30",IF(H29&lt;=60,"31-60",IF(H29&lt;=90,"61-90",IF(H29&lt;=180,"91-180","Over 180")))))</f>
        <v/>
      </c>
      <c r="J29" s="44">
        <f>IF(N(E29)=0,"",IF(OR(H29="",F29="Yes",G29="Yes"),"No",IF(N('Statement'!$F$12)=0,"No",IF(H29&lt;=N('Statement'!$F$12),"Yes","No"))))</f>
        <v/>
      </c>
      <c r="K29" s="28">
        <f>IF(J29="Yes",N(E29),IF(N(E29)=0,"",0))</f>
        <v/>
      </c>
      <c r="L29" s="40">
        <f>IF(N(E29)=0,"",IF(N(D29)=0,"Enter the bill date",IF(N('Statement'!$F$14)=0,"Enter the statement date on the Statement sheet",IF(N(D29)&gt;N('Statement'!$F$14),"Bill date is after the statement date",IF(F29="Yes","Not counted: related party",IF(G29="Yes","Not counted: disputed",IF(J29="No","Not counted: older than the limit","")))))))</f>
        <v/>
      </c>
    </row>
    <row r="30">
      <c r="B30" s="14" t="n"/>
      <c r="C30" s="16" t="n"/>
      <c r="D30" s="42" t="n"/>
      <c r="E30" s="26" t="n"/>
      <c r="F30" s="25" t="n"/>
      <c r="G30" s="25" t="n"/>
      <c r="H30" s="43">
        <f>IF(OR(N(E30)=0,N(D30)=0,N('Statement'!$F$14)=0,N(D30)&gt;N('Statement'!$F$14)),"",N('Statement'!$F$14)-N(D30))</f>
        <v/>
      </c>
      <c r="I30" s="44">
        <f>IF(H30="","",IF(H30&lt;=30,"0-30",IF(H30&lt;=60,"31-60",IF(H30&lt;=90,"61-90",IF(H30&lt;=180,"91-180","Over 180")))))</f>
        <v/>
      </c>
      <c r="J30" s="44">
        <f>IF(N(E30)=0,"",IF(OR(H30="",F30="Yes",G30="Yes"),"No",IF(N('Statement'!$F$12)=0,"No",IF(H30&lt;=N('Statement'!$F$12),"Yes","No"))))</f>
        <v/>
      </c>
      <c r="K30" s="28">
        <f>IF(J30="Yes",N(E30),IF(N(E30)=0,"",0))</f>
        <v/>
      </c>
      <c r="L30" s="40">
        <f>IF(N(E30)=0,"",IF(N(D30)=0,"Enter the bill date",IF(N('Statement'!$F$14)=0,"Enter the statement date on the Statement sheet",IF(N(D30)&gt;N('Statement'!$F$14),"Bill date is after the statement date",IF(F30="Yes","Not counted: related party",IF(G30="Yes","Not counted: disputed",IF(J30="No","Not counted: older than the limit","")))))))</f>
        <v/>
      </c>
    </row>
    <row r="31">
      <c r="B31" s="14" t="n"/>
      <c r="C31" s="16" t="n"/>
      <c r="D31" s="42" t="n"/>
      <c r="E31" s="26" t="n"/>
      <c r="F31" s="25" t="n"/>
      <c r="G31" s="25" t="n"/>
      <c r="H31" s="43">
        <f>IF(OR(N(E31)=0,N(D31)=0,N('Statement'!$F$14)=0,N(D31)&gt;N('Statement'!$F$14)),"",N('Statement'!$F$14)-N(D31))</f>
        <v/>
      </c>
      <c r="I31" s="44">
        <f>IF(H31="","",IF(H31&lt;=30,"0-30",IF(H31&lt;=60,"31-60",IF(H31&lt;=90,"61-90",IF(H31&lt;=180,"91-180","Over 180")))))</f>
        <v/>
      </c>
      <c r="J31" s="44">
        <f>IF(N(E31)=0,"",IF(OR(H31="",F31="Yes",G31="Yes"),"No",IF(N('Statement'!$F$12)=0,"No",IF(H31&lt;=N('Statement'!$F$12),"Yes","No"))))</f>
        <v/>
      </c>
      <c r="K31" s="28">
        <f>IF(J31="Yes",N(E31),IF(N(E31)=0,"",0))</f>
        <v/>
      </c>
      <c r="L31" s="40">
        <f>IF(N(E31)=0,"",IF(N(D31)=0,"Enter the bill date",IF(N('Statement'!$F$14)=0,"Enter the statement date on the Statement sheet",IF(N(D31)&gt;N('Statement'!$F$14),"Bill date is after the statement date",IF(F31="Yes","Not counted: related party",IF(G31="Yes","Not counted: disputed",IF(J31="No","Not counted: older than the limit","")))))))</f>
        <v/>
      </c>
    </row>
    <row r="32">
      <c r="B32" s="14" t="n"/>
      <c r="C32" s="16" t="n"/>
      <c r="D32" s="42" t="n"/>
      <c r="E32" s="26" t="n"/>
      <c r="F32" s="25" t="n"/>
      <c r="G32" s="25" t="n"/>
      <c r="H32" s="43">
        <f>IF(OR(N(E32)=0,N(D32)=0,N('Statement'!$F$14)=0,N(D32)&gt;N('Statement'!$F$14)),"",N('Statement'!$F$14)-N(D32))</f>
        <v/>
      </c>
      <c r="I32" s="44">
        <f>IF(H32="","",IF(H32&lt;=30,"0-30",IF(H32&lt;=60,"31-60",IF(H32&lt;=90,"61-90",IF(H32&lt;=180,"91-180","Over 180")))))</f>
        <v/>
      </c>
      <c r="J32" s="44">
        <f>IF(N(E32)=0,"",IF(OR(H32="",F32="Yes",G32="Yes"),"No",IF(N('Statement'!$F$12)=0,"No",IF(H32&lt;=N('Statement'!$F$12),"Yes","No"))))</f>
        <v/>
      </c>
      <c r="K32" s="28">
        <f>IF(J32="Yes",N(E32),IF(N(E32)=0,"",0))</f>
        <v/>
      </c>
      <c r="L32" s="40">
        <f>IF(N(E32)=0,"",IF(N(D32)=0,"Enter the bill date",IF(N('Statement'!$F$14)=0,"Enter the statement date on the Statement sheet",IF(N(D32)&gt;N('Statement'!$F$14),"Bill date is after the statement date",IF(F32="Yes","Not counted: related party",IF(G32="Yes","Not counted: disputed",IF(J32="No","Not counted: older than the limit","")))))))</f>
        <v/>
      </c>
    </row>
    <row r="33">
      <c r="B33" s="14" t="n"/>
      <c r="C33" s="16" t="n"/>
      <c r="D33" s="42" t="n"/>
      <c r="E33" s="26" t="n"/>
      <c r="F33" s="25" t="n"/>
      <c r="G33" s="25" t="n"/>
      <c r="H33" s="43">
        <f>IF(OR(N(E33)=0,N(D33)=0,N('Statement'!$F$14)=0,N(D33)&gt;N('Statement'!$F$14)),"",N('Statement'!$F$14)-N(D33))</f>
        <v/>
      </c>
      <c r="I33" s="44">
        <f>IF(H33="","",IF(H33&lt;=30,"0-30",IF(H33&lt;=60,"31-60",IF(H33&lt;=90,"61-90",IF(H33&lt;=180,"91-180","Over 180")))))</f>
        <v/>
      </c>
      <c r="J33" s="44">
        <f>IF(N(E33)=0,"",IF(OR(H33="",F33="Yes",G33="Yes"),"No",IF(N('Statement'!$F$12)=0,"No",IF(H33&lt;=N('Statement'!$F$12),"Yes","No"))))</f>
        <v/>
      </c>
      <c r="K33" s="28">
        <f>IF(J33="Yes",N(E33),IF(N(E33)=0,"",0))</f>
        <v/>
      </c>
      <c r="L33" s="40">
        <f>IF(N(E33)=0,"",IF(N(D33)=0,"Enter the bill date",IF(N('Statement'!$F$14)=0,"Enter the statement date on the Statement sheet",IF(N(D33)&gt;N('Statement'!$F$14),"Bill date is after the statement date",IF(F33="Yes","Not counted: related party",IF(G33="Yes","Not counted: disputed",IF(J33="No","Not counted: older than the limit","")))))))</f>
        <v/>
      </c>
    </row>
    <row r="34">
      <c r="B34" s="14" t="n"/>
      <c r="C34" s="16" t="n"/>
      <c r="D34" s="42" t="n"/>
      <c r="E34" s="26" t="n"/>
      <c r="F34" s="25" t="n"/>
      <c r="G34" s="25" t="n"/>
      <c r="H34" s="43">
        <f>IF(OR(N(E34)=0,N(D34)=0,N('Statement'!$F$14)=0,N(D34)&gt;N('Statement'!$F$14)),"",N('Statement'!$F$14)-N(D34))</f>
        <v/>
      </c>
      <c r="I34" s="44">
        <f>IF(H34="","",IF(H34&lt;=30,"0-30",IF(H34&lt;=60,"31-60",IF(H34&lt;=90,"61-90",IF(H34&lt;=180,"91-180","Over 180")))))</f>
        <v/>
      </c>
      <c r="J34" s="44">
        <f>IF(N(E34)=0,"",IF(OR(H34="",F34="Yes",G34="Yes"),"No",IF(N('Statement'!$F$12)=0,"No",IF(H34&lt;=N('Statement'!$F$12),"Yes","No"))))</f>
        <v/>
      </c>
      <c r="K34" s="28">
        <f>IF(J34="Yes",N(E34),IF(N(E34)=0,"",0))</f>
        <v/>
      </c>
      <c r="L34" s="40">
        <f>IF(N(E34)=0,"",IF(N(D34)=0,"Enter the bill date",IF(N('Statement'!$F$14)=0,"Enter the statement date on the Statement sheet",IF(N(D34)&gt;N('Statement'!$F$14),"Bill date is after the statement date",IF(F34="Yes","Not counted: related party",IF(G34="Yes","Not counted: disputed",IF(J34="No","Not counted: older than the limit","")))))))</f>
        <v/>
      </c>
    </row>
    <row r="35">
      <c r="B35" s="14" t="n"/>
      <c r="C35" s="16" t="n"/>
      <c r="D35" s="42" t="n"/>
      <c r="E35" s="26" t="n"/>
      <c r="F35" s="25" t="n"/>
      <c r="G35" s="25" t="n"/>
      <c r="H35" s="43">
        <f>IF(OR(N(E35)=0,N(D35)=0,N('Statement'!$F$14)=0,N(D35)&gt;N('Statement'!$F$14)),"",N('Statement'!$F$14)-N(D35))</f>
        <v/>
      </c>
      <c r="I35" s="44">
        <f>IF(H35="","",IF(H35&lt;=30,"0-30",IF(H35&lt;=60,"31-60",IF(H35&lt;=90,"61-90",IF(H35&lt;=180,"91-180","Over 180")))))</f>
        <v/>
      </c>
      <c r="J35" s="44">
        <f>IF(N(E35)=0,"",IF(OR(H35="",F35="Yes",G35="Yes"),"No",IF(N('Statement'!$F$12)=0,"No",IF(H35&lt;=N('Statement'!$F$12),"Yes","No"))))</f>
        <v/>
      </c>
      <c r="K35" s="28">
        <f>IF(J35="Yes",N(E35),IF(N(E35)=0,"",0))</f>
        <v/>
      </c>
      <c r="L35" s="40">
        <f>IF(N(E35)=0,"",IF(N(D35)=0,"Enter the bill date",IF(N('Statement'!$F$14)=0,"Enter the statement date on the Statement sheet",IF(N(D35)&gt;N('Statement'!$F$14),"Bill date is after the statement date",IF(F35="Yes","Not counted: related party",IF(G35="Yes","Not counted: disputed",IF(J35="No","Not counted: older than the limit","")))))))</f>
        <v/>
      </c>
    </row>
    <row r="36">
      <c r="B36" s="14" t="n"/>
      <c r="C36" s="16" t="n"/>
      <c r="D36" s="42" t="n"/>
      <c r="E36" s="26" t="n"/>
      <c r="F36" s="25" t="n"/>
      <c r="G36" s="25" t="n"/>
      <c r="H36" s="43">
        <f>IF(OR(N(E36)=0,N(D36)=0,N('Statement'!$F$14)=0,N(D36)&gt;N('Statement'!$F$14)),"",N('Statement'!$F$14)-N(D36))</f>
        <v/>
      </c>
      <c r="I36" s="44">
        <f>IF(H36="","",IF(H36&lt;=30,"0-30",IF(H36&lt;=60,"31-60",IF(H36&lt;=90,"61-90",IF(H36&lt;=180,"91-180","Over 180")))))</f>
        <v/>
      </c>
      <c r="J36" s="44">
        <f>IF(N(E36)=0,"",IF(OR(H36="",F36="Yes",G36="Yes"),"No",IF(N('Statement'!$F$12)=0,"No",IF(H36&lt;=N('Statement'!$F$12),"Yes","No"))))</f>
        <v/>
      </c>
      <c r="K36" s="28">
        <f>IF(J36="Yes",N(E36),IF(N(E36)=0,"",0))</f>
        <v/>
      </c>
      <c r="L36" s="40">
        <f>IF(N(E36)=0,"",IF(N(D36)=0,"Enter the bill date",IF(N('Statement'!$F$14)=0,"Enter the statement date on the Statement sheet",IF(N(D36)&gt;N('Statement'!$F$14),"Bill date is after the statement date",IF(F36="Yes","Not counted: related party",IF(G36="Yes","Not counted: disputed",IF(J36="No","Not counted: older than the limit","")))))))</f>
        <v/>
      </c>
    </row>
    <row r="37">
      <c r="B37" s="14" t="n"/>
      <c r="C37" s="16" t="n"/>
      <c r="D37" s="42" t="n"/>
      <c r="E37" s="26" t="n"/>
      <c r="F37" s="25" t="n"/>
      <c r="G37" s="25" t="n"/>
      <c r="H37" s="43">
        <f>IF(OR(N(E37)=0,N(D37)=0,N('Statement'!$F$14)=0,N(D37)&gt;N('Statement'!$F$14)),"",N('Statement'!$F$14)-N(D37))</f>
        <v/>
      </c>
      <c r="I37" s="44">
        <f>IF(H37="","",IF(H37&lt;=30,"0-30",IF(H37&lt;=60,"31-60",IF(H37&lt;=90,"61-90",IF(H37&lt;=180,"91-180","Over 180")))))</f>
        <v/>
      </c>
      <c r="J37" s="44">
        <f>IF(N(E37)=0,"",IF(OR(H37="",F37="Yes",G37="Yes"),"No",IF(N('Statement'!$F$12)=0,"No",IF(H37&lt;=N('Statement'!$F$12),"Yes","No"))))</f>
        <v/>
      </c>
      <c r="K37" s="28">
        <f>IF(J37="Yes",N(E37),IF(N(E37)=0,"",0))</f>
        <v/>
      </c>
      <c r="L37" s="40">
        <f>IF(N(E37)=0,"",IF(N(D37)=0,"Enter the bill date",IF(N('Statement'!$F$14)=0,"Enter the statement date on the Statement sheet",IF(N(D37)&gt;N('Statement'!$F$14),"Bill date is after the statement date",IF(F37="Yes","Not counted: related party",IF(G37="Yes","Not counted: disputed",IF(J37="No","Not counted: older than the limit","")))))))</f>
        <v/>
      </c>
    </row>
    <row r="38">
      <c r="B38" s="14" t="n"/>
      <c r="C38" s="16" t="n"/>
      <c r="D38" s="42" t="n"/>
      <c r="E38" s="26" t="n"/>
      <c r="F38" s="25" t="n"/>
      <c r="G38" s="25" t="n"/>
      <c r="H38" s="43">
        <f>IF(OR(N(E38)=0,N(D38)=0,N('Statement'!$F$14)=0,N(D38)&gt;N('Statement'!$F$14)),"",N('Statement'!$F$14)-N(D38))</f>
        <v/>
      </c>
      <c r="I38" s="44">
        <f>IF(H38="","",IF(H38&lt;=30,"0-30",IF(H38&lt;=60,"31-60",IF(H38&lt;=90,"61-90",IF(H38&lt;=180,"91-180","Over 180")))))</f>
        <v/>
      </c>
      <c r="J38" s="44">
        <f>IF(N(E38)=0,"",IF(OR(H38="",F38="Yes",G38="Yes"),"No",IF(N('Statement'!$F$12)=0,"No",IF(H38&lt;=N('Statement'!$F$12),"Yes","No"))))</f>
        <v/>
      </c>
      <c r="K38" s="28">
        <f>IF(J38="Yes",N(E38),IF(N(E38)=0,"",0))</f>
        <v/>
      </c>
      <c r="L38" s="40">
        <f>IF(N(E38)=0,"",IF(N(D38)=0,"Enter the bill date",IF(N('Statement'!$F$14)=0,"Enter the statement date on the Statement sheet",IF(N(D38)&gt;N('Statement'!$F$14),"Bill date is after the statement date",IF(F38="Yes","Not counted: related party",IF(G38="Yes","Not counted: disputed",IF(J38="No","Not counted: older than the limit","")))))))</f>
        <v/>
      </c>
    </row>
    <row r="39">
      <c r="B39" s="14" t="n"/>
      <c r="C39" s="16" t="n"/>
      <c r="D39" s="42" t="n"/>
      <c r="E39" s="26" t="n"/>
      <c r="F39" s="25" t="n"/>
      <c r="G39" s="25" t="n"/>
      <c r="H39" s="43">
        <f>IF(OR(N(E39)=0,N(D39)=0,N('Statement'!$F$14)=0,N(D39)&gt;N('Statement'!$F$14)),"",N('Statement'!$F$14)-N(D39))</f>
        <v/>
      </c>
      <c r="I39" s="44">
        <f>IF(H39="","",IF(H39&lt;=30,"0-30",IF(H39&lt;=60,"31-60",IF(H39&lt;=90,"61-90",IF(H39&lt;=180,"91-180","Over 180")))))</f>
        <v/>
      </c>
      <c r="J39" s="44">
        <f>IF(N(E39)=0,"",IF(OR(H39="",F39="Yes",G39="Yes"),"No",IF(N('Statement'!$F$12)=0,"No",IF(H39&lt;=N('Statement'!$F$12),"Yes","No"))))</f>
        <v/>
      </c>
      <c r="K39" s="28">
        <f>IF(J39="Yes",N(E39),IF(N(E39)=0,"",0))</f>
        <v/>
      </c>
      <c r="L39" s="40">
        <f>IF(N(E39)=0,"",IF(N(D39)=0,"Enter the bill date",IF(N('Statement'!$F$14)=0,"Enter the statement date on the Statement sheet",IF(N(D39)&gt;N('Statement'!$F$14),"Bill date is after the statement date",IF(F39="Yes","Not counted: related party",IF(G39="Yes","Not counted: disputed",IF(J39="No","Not counted: older than the limit","")))))))</f>
        <v/>
      </c>
    </row>
    <row r="40">
      <c r="B40" s="14" t="n"/>
      <c r="C40" s="16" t="n"/>
      <c r="D40" s="42" t="n"/>
      <c r="E40" s="26" t="n"/>
      <c r="F40" s="25" t="n"/>
      <c r="G40" s="25" t="n"/>
      <c r="H40" s="43">
        <f>IF(OR(N(E40)=0,N(D40)=0,N('Statement'!$F$14)=0,N(D40)&gt;N('Statement'!$F$14)),"",N('Statement'!$F$14)-N(D40))</f>
        <v/>
      </c>
      <c r="I40" s="44">
        <f>IF(H40="","",IF(H40&lt;=30,"0-30",IF(H40&lt;=60,"31-60",IF(H40&lt;=90,"61-90",IF(H40&lt;=180,"91-180","Over 180")))))</f>
        <v/>
      </c>
      <c r="J40" s="44">
        <f>IF(N(E40)=0,"",IF(OR(H40="",F40="Yes",G40="Yes"),"No",IF(N('Statement'!$F$12)=0,"No",IF(H40&lt;=N('Statement'!$F$12),"Yes","No"))))</f>
        <v/>
      </c>
      <c r="K40" s="28">
        <f>IF(J40="Yes",N(E40),IF(N(E40)=0,"",0))</f>
        <v/>
      </c>
      <c r="L40" s="40">
        <f>IF(N(E40)=0,"",IF(N(D40)=0,"Enter the bill date",IF(N('Statement'!$F$14)=0,"Enter the statement date on the Statement sheet",IF(N(D40)&gt;N('Statement'!$F$14),"Bill date is after the statement date",IF(F40="Yes","Not counted: related party",IF(G40="Yes","Not counted: disputed",IF(J40="No","Not counted: older than the limit","")))))))</f>
        <v/>
      </c>
    </row>
    <row r="41">
      <c r="B41" s="14" t="n"/>
      <c r="C41" s="16" t="n"/>
      <c r="D41" s="42" t="n"/>
      <c r="E41" s="26" t="n"/>
      <c r="F41" s="25" t="n"/>
      <c r="G41" s="25" t="n"/>
      <c r="H41" s="43">
        <f>IF(OR(N(E41)=0,N(D41)=0,N('Statement'!$F$14)=0,N(D41)&gt;N('Statement'!$F$14)),"",N('Statement'!$F$14)-N(D41))</f>
        <v/>
      </c>
      <c r="I41" s="44">
        <f>IF(H41="","",IF(H41&lt;=30,"0-30",IF(H41&lt;=60,"31-60",IF(H41&lt;=90,"61-90",IF(H41&lt;=180,"91-180","Over 180")))))</f>
        <v/>
      </c>
      <c r="J41" s="44">
        <f>IF(N(E41)=0,"",IF(OR(H41="",F41="Yes",G41="Yes"),"No",IF(N('Statement'!$F$12)=0,"No",IF(H41&lt;=N('Statement'!$F$12),"Yes","No"))))</f>
        <v/>
      </c>
      <c r="K41" s="28">
        <f>IF(J41="Yes",N(E41),IF(N(E41)=0,"",0))</f>
        <v/>
      </c>
      <c r="L41" s="40">
        <f>IF(N(E41)=0,"",IF(N(D41)=0,"Enter the bill date",IF(N('Statement'!$F$14)=0,"Enter the statement date on the Statement sheet",IF(N(D41)&gt;N('Statement'!$F$14),"Bill date is after the statement date",IF(F41="Yes","Not counted: related party",IF(G41="Yes","Not counted: disputed",IF(J41="No","Not counted: older than the limit","")))))))</f>
        <v/>
      </c>
    </row>
    <row r="42">
      <c r="B42" s="14" t="n"/>
      <c r="C42" s="16" t="n"/>
      <c r="D42" s="42" t="n"/>
      <c r="E42" s="26" t="n"/>
      <c r="F42" s="25" t="n"/>
      <c r="G42" s="25" t="n"/>
      <c r="H42" s="43">
        <f>IF(OR(N(E42)=0,N(D42)=0,N('Statement'!$F$14)=0,N(D42)&gt;N('Statement'!$F$14)),"",N('Statement'!$F$14)-N(D42))</f>
        <v/>
      </c>
      <c r="I42" s="44">
        <f>IF(H42="","",IF(H42&lt;=30,"0-30",IF(H42&lt;=60,"31-60",IF(H42&lt;=90,"61-90",IF(H42&lt;=180,"91-180","Over 180")))))</f>
        <v/>
      </c>
      <c r="J42" s="44">
        <f>IF(N(E42)=0,"",IF(OR(H42="",F42="Yes",G42="Yes"),"No",IF(N('Statement'!$F$12)=0,"No",IF(H42&lt;=N('Statement'!$F$12),"Yes","No"))))</f>
        <v/>
      </c>
      <c r="K42" s="28">
        <f>IF(J42="Yes",N(E42),IF(N(E42)=0,"",0))</f>
        <v/>
      </c>
      <c r="L42" s="40">
        <f>IF(N(E42)=0,"",IF(N(D42)=0,"Enter the bill date",IF(N('Statement'!$F$14)=0,"Enter the statement date on the Statement sheet",IF(N(D42)&gt;N('Statement'!$F$14),"Bill date is after the statement date",IF(F42="Yes","Not counted: related party",IF(G42="Yes","Not counted: disputed",IF(J42="No","Not counted: older than the limit","")))))))</f>
        <v/>
      </c>
    </row>
    <row r="43">
      <c r="B43" s="14" t="n"/>
      <c r="C43" s="16" t="n"/>
      <c r="D43" s="42" t="n"/>
      <c r="E43" s="26" t="n"/>
      <c r="F43" s="25" t="n"/>
      <c r="G43" s="25" t="n"/>
      <c r="H43" s="43">
        <f>IF(OR(N(E43)=0,N(D43)=0,N('Statement'!$F$14)=0,N(D43)&gt;N('Statement'!$F$14)),"",N('Statement'!$F$14)-N(D43))</f>
        <v/>
      </c>
      <c r="I43" s="44">
        <f>IF(H43="","",IF(H43&lt;=30,"0-30",IF(H43&lt;=60,"31-60",IF(H43&lt;=90,"61-90",IF(H43&lt;=180,"91-180","Over 180")))))</f>
        <v/>
      </c>
      <c r="J43" s="44">
        <f>IF(N(E43)=0,"",IF(OR(H43="",F43="Yes",G43="Yes"),"No",IF(N('Statement'!$F$12)=0,"No",IF(H43&lt;=N('Statement'!$F$12),"Yes","No"))))</f>
        <v/>
      </c>
      <c r="K43" s="28">
        <f>IF(J43="Yes",N(E43),IF(N(E43)=0,"",0))</f>
        <v/>
      </c>
      <c r="L43" s="40">
        <f>IF(N(E43)=0,"",IF(N(D43)=0,"Enter the bill date",IF(N('Statement'!$F$14)=0,"Enter the statement date on the Statement sheet",IF(N(D43)&gt;N('Statement'!$F$14),"Bill date is after the statement date",IF(F43="Yes","Not counted: related party",IF(G43="Yes","Not counted: disputed",IF(J43="No","Not counted: older than the limit","")))))))</f>
        <v/>
      </c>
    </row>
    <row r="44">
      <c r="B44" s="14" t="n"/>
      <c r="C44" s="16" t="n"/>
      <c r="D44" s="42" t="n"/>
      <c r="E44" s="26" t="n"/>
      <c r="F44" s="25" t="n"/>
      <c r="G44" s="25" t="n"/>
      <c r="H44" s="43">
        <f>IF(OR(N(E44)=0,N(D44)=0,N('Statement'!$F$14)=0,N(D44)&gt;N('Statement'!$F$14)),"",N('Statement'!$F$14)-N(D44))</f>
        <v/>
      </c>
      <c r="I44" s="44">
        <f>IF(H44="","",IF(H44&lt;=30,"0-30",IF(H44&lt;=60,"31-60",IF(H44&lt;=90,"61-90",IF(H44&lt;=180,"91-180","Over 180")))))</f>
        <v/>
      </c>
      <c r="J44" s="44">
        <f>IF(N(E44)=0,"",IF(OR(H44="",F44="Yes",G44="Yes"),"No",IF(N('Statement'!$F$12)=0,"No",IF(H44&lt;=N('Statement'!$F$12),"Yes","No"))))</f>
        <v/>
      </c>
      <c r="K44" s="28">
        <f>IF(J44="Yes",N(E44),IF(N(E44)=0,"",0))</f>
        <v/>
      </c>
      <c r="L44" s="40">
        <f>IF(N(E44)=0,"",IF(N(D44)=0,"Enter the bill date",IF(N('Statement'!$F$14)=0,"Enter the statement date on the Statement sheet",IF(N(D44)&gt;N('Statement'!$F$14),"Bill date is after the statement date",IF(F44="Yes","Not counted: related party",IF(G44="Yes","Not counted: disputed",IF(J44="No","Not counted: older than the limit","")))))))</f>
        <v/>
      </c>
    </row>
    <row r="45">
      <c r="B45" s="14" t="n"/>
      <c r="C45" s="16" t="n"/>
      <c r="D45" s="42" t="n"/>
      <c r="E45" s="26" t="n"/>
      <c r="F45" s="25" t="n"/>
      <c r="G45" s="25" t="n"/>
      <c r="H45" s="43">
        <f>IF(OR(N(E45)=0,N(D45)=0,N('Statement'!$F$14)=0,N(D45)&gt;N('Statement'!$F$14)),"",N('Statement'!$F$14)-N(D45))</f>
        <v/>
      </c>
      <c r="I45" s="44">
        <f>IF(H45="","",IF(H45&lt;=30,"0-30",IF(H45&lt;=60,"31-60",IF(H45&lt;=90,"61-90",IF(H45&lt;=180,"91-180","Over 180")))))</f>
        <v/>
      </c>
      <c r="J45" s="44">
        <f>IF(N(E45)=0,"",IF(OR(H45="",F45="Yes",G45="Yes"),"No",IF(N('Statement'!$F$12)=0,"No",IF(H45&lt;=N('Statement'!$F$12),"Yes","No"))))</f>
        <v/>
      </c>
      <c r="K45" s="28">
        <f>IF(J45="Yes",N(E45),IF(N(E45)=0,"",0))</f>
        <v/>
      </c>
      <c r="L45" s="40">
        <f>IF(N(E45)=0,"",IF(N(D45)=0,"Enter the bill date",IF(N('Statement'!$F$14)=0,"Enter the statement date on the Statement sheet",IF(N(D45)&gt;N('Statement'!$F$14),"Bill date is after the statement date",IF(F45="Yes","Not counted: related party",IF(G45="Yes","Not counted: disputed",IF(J45="No","Not counted: older than the limit","")))))))</f>
        <v/>
      </c>
    </row>
    <row r="46">
      <c r="B46" s="14" t="n"/>
      <c r="C46" s="16" t="n"/>
      <c r="D46" s="42" t="n"/>
      <c r="E46" s="26" t="n"/>
      <c r="F46" s="25" t="n"/>
      <c r="G46" s="25" t="n"/>
      <c r="H46" s="43">
        <f>IF(OR(N(E46)=0,N(D46)=0,N('Statement'!$F$14)=0,N(D46)&gt;N('Statement'!$F$14)),"",N('Statement'!$F$14)-N(D46))</f>
        <v/>
      </c>
      <c r="I46" s="44">
        <f>IF(H46="","",IF(H46&lt;=30,"0-30",IF(H46&lt;=60,"31-60",IF(H46&lt;=90,"61-90",IF(H46&lt;=180,"91-180","Over 180")))))</f>
        <v/>
      </c>
      <c r="J46" s="44">
        <f>IF(N(E46)=0,"",IF(OR(H46="",F46="Yes",G46="Yes"),"No",IF(N('Statement'!$F$12)=0,"No",IF(H46&lt;=N('Statement'!$F$12),"Yes","No"))))</f>
        <v/>
      </c>
      <c r="K46" s="28">
        <f>IF(J46="Yes",N(E46),IF(N(E46)=0,"",0))</f>
        <v/>
      </c>
      <c r="L46" s="40">
        <f>IF(N(E46)=0,"",IF(N(D46)=0,"Enter the bill date",IF(N('Statement'!$F$14)=0,"Enter the statement date on the Statement sheet",IF(N(D46)&gt;N('Statement'!$F$14),"Bill date is after the statement date",IF(F46="Yes","Not counted: related party",IF(G46="Yes","Not counted: disputed",IF(J46="No","Not counted: older than the limit","")))))))</f>
        <v/>
      </c>
    </row>
    <row r="47">
      <c r="B47" s="14" t="n"/>
      <c r="C47" s="16" t="n"/>
      <c r="D47" s="42" t="n"/>
      <c r="E47" s="26" t="n"/>
      <c r="F47" s="25" t="n"/>
      <c r="G47" s="25" t="n"/>
      <c r="H47" s="43">
        <f>IF(OR(N(E47)=0,N(D47)=0,N('Statement'!$F$14)=0,N(D47)&gt;N('Statement'!$F$14)),"",N('Statement'!$F$14)-N(D47))</f>
        <v/>
      </c>
      <c r="I47" s="44">
        <f>IF(H47="","",IF(H47&lt;=30,"0-30",IF(H47&lt;=60,"31-60",IF(H47&lt;=90,"61-90",IF(H47&lt;=180,"91-180","Over 180")))))</f>
        <v/>
      </c>
      <c r="J47" s="44">
        <f>IF(N(E47)=0,"",IF(OR(H47="",F47="Yes",G47="Yes"),"No",IF(N('Statement'!$F$12)=0,"No",IF(H47&lt;=N('Statement'!$F$12),"Yes","No"))))</f>
        <v/>
      </c>
      <c r="K47" s="28">
        <f>IF(J47="Yes",N(E47),IF(N(E47)=0,"",0))</f>
        <v/>
      </c>
      <c r="L47" s="40">
        <f>IF(N(E47)=0,"",IF(N(D47)=0,"Enter the bill date",IF(N('Statement'!$F$14)=0,"Enter the statement date on the Statement sheet",IF(N(D47)&gt;N('Statement'!$F$14),"Bill date is after the statement date",IF(F47="Yes","Not counted: related party",IF(G47="Yes","Not counted: disputed",IF(J47="No","Not counted: older than the limit","")))))))</f>
        <v/>
      </c>
    </row>
    <row r="48">
      <c r="B48" s="14" t="n"/>
      <c r="C48" s="16" t="n"/>
      <c r="D48" s="42" t="n"/>
      <c r="E48" s="26" t="n"/>
      <c r="F48" s="25" t="n"/>
      <c r="G48" s="25" t="n"/>
      <c r="H48" s="43">
        <f>IF(OR(N(E48)=0,N(D48)=0,N('Statement'!$F$14)=0,N(D48)&gt;N('Statement'!$F$14)),"",N('Statement'!$F$14)-N(D48))</f>
        <v/>
      </c>
      <c r="I48" s="44">
        <f>IF(H48="","",IF(H48&lt;=30,"0-30",IF(H48&lt;=60,"31-60",IF(H48&lt;=90,"61-90",IF(H48&lt;=180,"91-180","Over 180")))))</f>
        <v/>
      </c>
      <c r="J48" s="44">
        <f>IF(N(E48)=0,"",IF(OR(H48="",F48="Yes",G48="Yes"),"No",IF(N('Statement'!$F$12)=0,"No",IF(H48&lt;=N('Statement'!$F$12),"Yes","No"))))</f>
        <v/>
      </c>
      <c r="K48" s="28">
        <f>IF(J48="Yes",N(E48),IF(N(E48)=0,"",0))</f>
        <v/>
      </c>
      <c r="L48" s="40">
        <f>IF(N(E48)=0,"",IF(N(D48)=0,"Enter the bill date",IF(N('Statement'!$F$14)=0,"Enter the statement date on the Statement sheet",IF(N(D48)&gt;N('Statement'!$F$14),"Bill date is after the statement date",IF(F48="Yes","Not counted: related party",IF(G48="Yes","Not counted: disputed",IF(J48="No","Not counted: older than the limit","")))))))</f>
        <v/>
      </c>
    </row>
    <row r="49">
      <c r="B49" s="14" t="n"/>
      <c r="C49" s="16" t="n"/>
      <c r="D49" s="42" t="n"/>
      <c r="E49" s="26" t="n"/>
      <c r="F49" s="25" t="n"/>
      <c r="G49" s="25" t="n"/>
      <c r="H49" s="43">
        <f>IF(OR(N(E49)=0,N(D49)=0,N('Statement'!$F$14)=0,N(D49)&gt;N('Statement'!$F$14)),"",N('Statement'!$F$14)-N(D49))</f>
        <v/>
      </c>
      <c r="I49" s="44">
        <f>IF(H49="","",IF(H49&lt;=30,"0-30",IF(H49&lt;=60,"31-60",IF(H49&lt;=90,"61-90",IF(H49&lt;=180,"91-180","Over 180")))))</f>
        <v/>
      </c>
      <c r="J49" s="44">
        <f>IF(N(E49)=0,"",IF(OR(H49="",F49="Yes",G49="Yes"),"No",IF(N('Statement'!$F$12)=0,"No",IF(H49&lt;=N('Statement'!$F$12),"Yes","No"))))</f>
        <v/>
      </c>
      <c r="K49" s="28">
        <f>IF(J49="Yes",N(E49),IF(N(E49)=0,"",0))</f>
        <v/>
      </c>
      <c r="L49" s="40">
        <f>IF(N(E49)=0,"",IF(N(D49)=0,"Enter the bill date",IF(N('Statement'!$F$14)=0,"Enter the statement date on the Statement sheet",IF(N(D49)&gt;N('Statement'!$F$14),"Bill date is after the statement date",IF(F49="Yes","Not counted: related party",IF(G49="Yes","Not counted: disputed",IF(J49="No","Not counted: older than the limit","")))))))</f>
        <v/>
      </c>
    </row>
    <row r="50">
      <c r="B50" s="14" t="n"/>
      <c r="C50" s="16" t="n"/>
      <c r="D50" s="42" t="n"/>
      <c r="E50" s="26" t="n"/>
      <c r="F50" s="25" t="n"/>
      <c r="G50" s="25" t="n"/>
      <c r="H50" s="43">
        <f>IF(OR(N(E50)=0,N(D50)=0,N('Statement'!$F$14)=0,N(D50)&gt;N('Statement'!$F$14)),"",N('Statement'!$F$14)-N(D50))</f>
        <v/>
      </c>
      <c r="I50" s="44">
        <f>IF(H50="","",IF(H50&lt;=30,"0-30",IF(H50&lt;=60,"31-60",IF(H50&lt;=90,"61-90",IF(H50&lt;=180,"91-180","Over 180")))))</f>
        <v/>
      </c>
      <c r="J50" s="44">
        <f>IF(N(E50)=0,"",IF(OR(H50="",F50="Yes",G50="Yes"),"No",IF(N('Statement'!$F$12)=0,"No",IF(H50&lt;=N('Statement'!$F$12),"Yes","No"))))</f>
        <v/>
      </c>
      <c r="K50" s="28">
        <f>IF(J50="Yes",N(E50),IF(N(E50)=0,"",0))</f>
        <v/>
      </c>
      <c r="L50" s="40">
        <f>IF(N(E50)=0,"",IF(N(D50)=0,"Enter the bill date",IF(N('Statement'!$F$14)=0,"Enter the statement date on the Statement sheet",IF(N(D50)&gt;N('Statement'!$F$14),"Bill date is after the statement date",IF(F50="Yes","Not counted: related party",IF(G50="Yes","Not counted: disputed",IF(J50="No","Not counted: older than the limit","")))))))</f>
        <v/>
      </c>
    </row>
    <row r="51">
      <c r="B51" s="14" t="n"/>
      <c r="C51" s="16" t="n"/>
      <c r="D51" s="42" t="n"/>
      <c r="E51" s="26" t="n"/>
      <c r="F51" s="25" t="n"/>
      <c r="G51" s="25" t="n"/>
      <c r="H51" s="43">
        <f>IF(OR(N(E51)=0,N(D51)=0,N('Statement'!$F$14)=0,N(D51)&gt;N('Statement'!$F$14)),"",N('Statement'!$F$14)-N(D51))</f>
        <v/>
      </c>
      <c r="I51" s="44">
        <f>IF(H51="","",IF(H51&lt;=30,"0-30",IF(H51&lt;=60,"31-60",IF(H51&lt;=90,"61-90",IF(H51&lt;=180,"91-180","Over 180")))))</f>
        <v/>
      </c>
      <c r="J51" s="44">
        <f>IF(N(E51)=0,"",IF(OR(H51="",F51="Yes",G51="Yes"),"No",IF(N('Statement'!$F$12)=0,"No",IF(H51&lt;=N('Statement'!$F$12),"Yes","No"))))</f>
        <v/>
      </c>
      <c r="K51" s="28">
        <f>IF(J51="Yes",N(E51),IF(N(E51)=0,"",0))</f>
        <v/>
      </c>
      <c r="L51" s="40">
        <f>IF(N(E51)=0,"",IF(N(D51)=0,"Enter the bill date",IF(N('Statement'!$F$14)=0,"Enter the statement date on the Statement sheet",IF(N(D51)&gt;N('Statement'!$F$14),"Bill date is after the statement date",IF(F51="Yes","Not counted: related party",IF(G51="Yes","Not counted: disputed",IF(J51="No","Not counted: older than the limit","")))))))</f>
        <v/>
      </c>
    </row>
    <row r="52">
      <c r="B52" s="14" t="n"/>
      <c r="C52" s="16" t="n"/>
      <c r="D52" s="42" t="n"/>
      <c r="E52" s="26" t="n"/>
      <c r="F52" s="25" t="n"/>
      <c r="G52" s="25" t="n"/>
      <c r="H52" s="43">
        <f>IF(OR(N(E52)=0,N(D52)=0,N('Statement'!$F$14)=0,N(D52)&gt;N('Statement'!$F$14)),"",N('Statement'!$F$14)-N(D52))</f>
        <v/>
      </c>
      <c r="I52" s="44">
        <f>IF(H52="","",IF(H52&lt;=30,"0-30",IF(H52&lt;=60,"31-60",IF(H52&lt;=90,"61-90",IF(H52&lt;=180,"91-180","Over 180")))))</f>
        <v/>
      </c>
      <c r="J52" s="44">
        <f>IF(N(E52)=0,"",IF(OR(H52="",F52="Yes",G52="Yes"),"No",IF(N('Statement'!$F$12)=0,"No",IF(H52&lt;=N('Statement'!$F$12),"Yes","No"))))</f>
        <v/>
      </c>
      <c r="K52" s="28">
        <f>IF(J52="Yes",N(E52),IF(N(E52)=0,"",0))</f>
        <v/>
      </c>
      <c r="L52" s="40">
        <f>IF(N(E52)=0,"",IF(N(D52)=0,"Enter the bill date",IF(N('Statement'!$F$14)=0,"Enter the statement date on the Statement sheet",IF(N(D52)&gt;N('Statement'!$F$14),"Bill date is after the statement date",IF(F52="Yes","Not counted: related party",IF(G52="Yes","Not counted: disputed",IF(J52="No","Not counted: older than the limit","")))))))</f>
        <v/>
      </c>
    </row>
    <row r="53">
      <c r="B53" s="14" t="n"/>
      <c r="C53" s="16" t="n"/>
      <c r="D53" s="42" t="n"/>
      <c r="E53" s="26" t="n"/>
      <c r="F53" s="25" t="n"/>
      <c r="G53" s="25" t="n"/>
      <c r="H53" s="43">
        <f>IF(OR(N(E53)=0,N(D53)=0,N('Statement'!$F$14)=0,N(D53)&gt;N('Statement'!$F$14)),"",N('Statement'!$F$14)-N(D53))</f>
        <v/>
      </c>
      <c r="I53" s="44">
        <f>IF(H53="","",IF(H53&lt;=30,"0-30",IF(H53&lt;=60,"31-60",IF(H53&lt;=90,"61-90",IF(H53&lt;=180,"91-180","Over 180")))))</f>
        <v/>
      </c>
      <c r="J53" s="44">
        <f>IF(N(E53)=0,"",IF(OR(H53="",F53="Yes",G53="Yes"),"No",IF(N('Statement'!$F$12)=0,"No",IF(H53&lt;=N('Statement'!$F$12),"Yes","No"))))</f>
        <v/>
      </c>
      <c r="K53" s="28">
        <f>IF(J53="Yes",N(E53),IF(N(E53)=0,"",0))</f>
        <v/>
      </c>
      <c r="L53" s="40">
        <f>IF(N(E53)=0,"",IF(N(D53)=0,"Enter the bill date",IF(N('Statement'!$F$14)=0,"Enter the statement date on the Statement sheet",IF(N(D53)&gt;N('Statement'!$F$14),"Bill date is after the statement date",IF(F53="Yes","Not counted: related party",IF(G53="Yes","Not counted: disputed",IF(J53="No","Not counted: older than the limit","")))))))</f>
        <v/>
      </c>
    </row>
    <row r="54">
      <c r="B54" s="14" t="n"/>
      <c r="C54" s="16" t="n"/>
      <c r="D54" s="42" t="n"/>
      <c r="E54" s="26" t="n"/>
      <c r="F54" s="25" t="n"/>
      <c r="G54" s="25" t="n"/>
      <c r="H54" s="43">
        <f>IF(OR(N(E54)=0,N(D54)=0,N('Statement'!$F$14)=0,N(D54)&gt;N('Statement'!$F$14)),"",N('Statement'!$F$14)-N(D54))</f>
        <v/>
      </c>
      <c r="I54" s="44">
        <f>IF(H54="","",IF(H54&lt;=30,"0-30",IF(H54&lt;=60,"31-60",IF(H54&lt;=90,"61-90",IF(H54&lt;=180,"91-180","Over 180")))))</f>
        <v/>
      </c>
      <c r="J54" s="44">
        <f>IF(N(E54)=0,"",IF(OR(H54="",F54="Yes",G54="Yes"),"No",IF(N('Statement'!$F$12)=0,"No",IF(H54&lt;=N('Statement'!$F$12),"Yes","No"))))</f>
        <v/>
      </c>
      <c r="K54" s="28">
        <f>IF(J54="Yes",N(E54),IF(N(E54)=0,"",0))</f>
        <v/>
      </c>
      <c r="L54" s="40">
        <f>IF(N(E54)=0,"",IF(N(D54)=0,"Enter the bill date",IF(N('Statement'!$F$14)=0,"Enter the statement date on the Statement sheet",IF(N(D54)&gt;N('Statement'!$F$14),"Bill date is after the statement date",IF(F54="Yes","Not counted: related party",IF(G54="Yes","Not counted: disputed",IF(J54="No","Not counted: older than the limit","")))))))</f>
        <v/>
      </c>
    </row>
    <row r="55">
      <c r="B55" s="14" t="n"/>
      <c r="C55" s="16" t="n"/>
      <c r="D55" s="42" t="n"/>
      <c r="E55" s="26" t="n"/>
      <c r="F55" s="25" t="n"/>
      <c r="G55" s="25" t="n"/>
      <c r="H55" s="43">
        <f>IF(OR(N(E55)=0,N(D55)=0,N('Statement'!$F$14)=0,N(D55)&gt;N('Statement'!$F$14)),"",N('Statement'!$F$14)-N(D55))</f>
        <v/>
      </c>
      <c r="I55" s="44">
        <f>IF(H55="","",IF(H55&lt;=30,"0-30",IF(H55&lt;=60,"31-60",IF(H55&lt;=90,"61-90",IF(H55&lt;=180,"91-180","Over 180")))))</f>
        <v/>
      </c>
      <c r="J55" s="44">
        <f>IF(N(E55)=0,"",IF(OR(H55="",F55="Yes",G55="Yes"),"No",IF(N('Statement'!$F$12)=0,"No",IF(H55&lt;=N('Statement'!$F$12),"Yes","No"))))</f>
        <v/>
      </c>
      <c r="K55" s="28">
        <f>IF(J55="Yes",N(E55),IF(N(E55)=0,"",0))</f>
        <v/>
      </c>
      <c r="L55" s="40">
        <f>IF(N(E55)=0,"",IF(N(D55)=0,"Enter the bill date",IF(N('Statement'!$F$14)=0,"Enter the statement date on the Statement sheet",IF(N(D55)&gt;N('Statement'!$F$14),"Bill date is after the statement date",IF(F55="Yes","Not counted: related party",IF(G55="Yes","Not counted: disputed",IF(J55="No","Not counted: older than the limit","")))))))</f>
        <v/>
      </c>
    </row>
    <row r="56">
      <c r="B56" s="14" t="n"/>
      <c r="C56" s="16" t="n"/>
      <c r="D56" s="42" t="n"/>
      <c r="E56" s="26" t="n"/>
      <c r="F56" s="25" t="n"/>
      <c r="G56" s="25" t="n"/>
      <c r="H56" s="43">
        <f>IF(OR(N(E56)=0,N(D56)=0,N('Statement'!$F$14)=0,N(D56)&gt;N('Statement'!$F$14)),"",N('Statement'!$F$14)-N(D56))</f>
        <v/>
      </c>
      <c r="I56" s="44">
        <f>IF(H56="","",IF(H56&lt;=30,"0-30",IF(H56&lt;=60,"31-60",IF(H56&lt;=90,"61-90",IF(H56&lt;=180,"91-180","Over 180")))))</f>
        <v/>
      </c>
      <c r="J56" s="44">
        <f>IF(N(E56)=0,"",IF(OR(H56="",F56="Yes",G56="Yes"),"No",IF(N('Statement'!$F$12)=0,"No",IF(H56&lt;=N('Statement'!$F$12),"Yes","No"))))</f>
        <v/>
      </c>
      <c r="K56" s="28">
        <f>IF(J56="Yes",N(E56),IF(N(E56)=0,"",0))</f>
        <v/>
      </c>
      <c r="L56" s="40">
        <f>IF(N(E56)=0,"",IF(N(D56)=0,"Enter the bill date",IF(N('Statement'!$F$14)=0,"Enter the statement date on the Statement sheet",IF(N(D56)&gt;N('Statement'!$F$14),"Bill date is after the statement date",IF(F56="Yes","Not counted: related party",IF(G56="Yes","Not counted: disputed",IF(J56="No","Not counted: older than the limit","")))))))</f>
        <v/>
      </c>
    </row>
    <row r="57">
      <c r="B57" s="14" t="n"/>
      <c r="C57" s="16" t="n"/>
      <c r="D57" s="42" t="n"/>
      <c r="E57" s="26" t="n"/>
      <c r="F57" s="25" t="n"/>
      <c r="G57" s="25" t="n"/>
      <c r="H57" s="43">
        <f>IF(OR(N(E57)=0,N(D57)=0,N('Statement'!$F$14)=0,N(D57)&gt;N('Statement'!$F$14)),"",N('Statement'!$F$14)-N(D57))</f>
        <v/>
      </c>
      <c r="I57" s="44">
        <f>IF(H57="","",IF(H57&lt;=30,"0-30",IF(H57&lt;=60,"31-60",IF(H57&lt;=90,"61-90",IF(H57&lt;=180,"91-180","Over 180")))))</f>
        <v/>
      </c>
      <c r="J57" s="44">
        <f>IF(N(E57)=0,"",IF(OR(H57="",F57="Yes",G57="Yes"),"No",IF(N('Statement'!$F$12)=0,"No",IF(H57&lt;=N('Statement'!$F$12),"Yes","No"))))</f>
        <v/>
      </c>
      <c r="K57" s="28">
        <f>IF(J57="Yes",N(E57),IF(N(E57)=0,"",0))</f>
        <v/>
      </c>
      <c r="L57" s="40">
        <f>IF(N(E57)=0,"",IF(N(D57)=0,"Enter the bill date",IF(N('Statement'!$F$14)=0,"Enter the statement date on the Statement sheet",IF(N(D57)&gt;N('Statement'!$F$14),"Bill date is after the statement date",IF(F57="Yes","Not counted: related party",IF(G57="Yes","Not counted: disputed",IF(J57="No","Not counted: older than the limit","")))))))</f>
        <v/>
      </c>
    </row>
    <row r="58">
      <c r="B58" s="14" t="n"/>
      <c r="C58" s="16" t="n"/>
      <c r="D58" s="42" t="n"/>
      <c r="E58" s="26" t="n"/>
      <c r="F58" s="25" t="n"/>
      <c r="G58" s="25" t="n"/>
      <c r="H58" s="43">
        <f>IF(OR(N(E58)=0,N(D58)=0,N('Statement'!$F$14)=0,N(D58)&gt;N('Statement'!$F$14)),"",N('Statement'!$F$14)-N(D58))</f>
        <v/>
      </c>
      <c r="I58" s="44">
        <f>IF(H58="","",IF(H58&lt;=30,"0-30",IF(H58&lt;=60,"31-60",IF(H58&lt;=90,"61-90",IF(H58&lt;=180,"91-180","Over 180")))))</f>
        <v/>
      </c>
      <c r="J58" s="44">
        <f>IF(N(E58)=0,"",IF(OR(H58="",F58="Yes",G58="Yes"),"No",IF(N('Statement'!$F$12)=0,"No",IF(H58&lt;=N('Statement'!$F$12),"Yes","No"))))</f>
        <v/>
      </c>
      <c r="K58" s="28">
        <f>IF(J58="Yes",N(E58),IF(N(E58)=0,"",0))</f>
        <v/>
      </c>
      <c r="L58" s="40">
        <f>IF(N(E58)=0,"",IF(N(D58)=0,"Enter the bill date",IF(N('Statement'!$F$14)=0,"Enter the statement date on the Statement sheet",IF(N(D58)&gt;N('Statement'!$F$14),"Bill date is after the statement date",IF(F58="Yes","Not counted: related party",IF(G58="Yes","Not counted: disputed",IF(J58="No","Not counted: older than the limit","")))))))</f>
        <v/>
      </c>
    </row>
    <row r="59">
      <c r="B59" s="14" t="n"/>
      <c r="C59" s="16" t="n"/>
      <c r="D59" s="42" t="n"/>
      <c r="E59" s="26" t="n"/>
      <c r="F59" s="25" t="n"/>
      <c r="G59" s="25" t="n"/>
      <c r="H59" s="43">
        <f>IF(OR(N(E59)=0,N(D59)=0,N('Statement'!$F$14)=0,N(D59)&gt;N('Statement'!$F$14)),"",N('Statement'!$F$14)-N(D59))</f>
        <v/>
      </c>
      <c r="I59" s="44">
        <f>IF(H59="","",IF(H59&lt;=30,"0-30",IF(H59&lt;=60,"31-60",IF(H59&lt;=90,"61-90",IF(H59&lt;=180,"91-180","Over 180")))))</f>
        <v/>
      </c>
      <c r="J59" s="44">
        <f>IF(N(E59)=0,"",IF(OR(H59="",F59="Yes",G59="Yes"),"No",IF(N('Statement'!$F$12)=0,"No",IF(H59&lt;=N('Statement'!$F$12),"Yes","No"))))</f>
        <v/>
      </c>
      <c r="K59" s="28">
        <f>IF(J59="Yes",N(E59),IF(N(E59)=0,"",0))</f>
        <v/>
      </c>
      <c r="L59" s="40">
        <f>IF(N(E59)=0,"",IF(N(D59)=0,"Enter the bill date",IF(N('Statement'!$F$14)=0,"Enter the statement date on the Statement sheet",IF(N(D59)&gt;N('Statement'!$F$14),"Bill date is after the statement date",IF(F59="Yes","Not counted: related party",IF(G59="Yes","Not counted: disputed",IF(J59="No","Not counted: older than the limit","")))))))</f>
        <v/>
      </c>
    </row>
    <row r="60">
      <c r="B60" s="14" t="n"/>
      <c r="C60" s="16" t="n"/>
      <c r="D60" s="42" t="n"/>
      <c r="E60" s="26" t="n"/>
      <c r="F60" s="25" t="n"/>
      <c r="G60" s="25" t="n"/>
      <c r="H60" s="43">
        <f>IF(OR(N(E60)=0,N(D60)=0,N('Statement'!$F$14)=0,N(D60)&gt;N('Statement'!$F$14)),"",N('Statement'!$F$14)-N(D60))</f>
        <v/>
      </c>
      <c r="I60" s="44">
        <f>IF(H60="","",IF(H60&lt;=30,"0-30",IF(H60&lt;=60,"31-60",IF(H60&lt;=90,"61-90",IF(H60&lt;=180,"91-180","Over 180")))))</f>
        <v/>
      </c>
      <c r="J60" s="44">
        <f>IF(N(E60)=0,"",IF(OR(H60="",F60="Yes",G60="Yes"),"No",IF(N('Statement'!$F$12)=0,"No",IF(H60&lt;=N('Statement'!$F$12),"Yes","No"))))</f>
        <v/>
      </c>
      <c r="K60" s="28">
        <f>IF(J60="Yes",N(E60),IF(N(E60)=0,"",0))</f>
        <v/>
      </c>
      <c r="L60" s="40">
        <f>IF(N(E60)=0,"",IF(N(D60)=0,"Enter the bill date",IF(N('Statement'!$F$14)=0,"Enter the statement date on the Statement sheet",IF(N(D60)&gt;N('Statement'!$F$14),"Bill date is after the statement date",IF(F60="Yes","Not counted: related party",IF(G60="Yes","Not counted: disputed",IF(J60="No","Not counted: older than the limit","")))))))</f>
        <v/>
      </c>
    </row>
    <row r="61">
      <c r="B61" s="14" t="n"/>
      <c r="C61" s="16" t="n"/>
      <c r="D61" s="42" t="n"/>
      <c r="E61" s="26" t="n"/>
      <c r="F61" s="25" t="n"/>
      <c r="G61" s="25" t="n"/>
      <c r="H61" s="43">
        <f>IF(OR(N(E61)=0,N(D61)=0,N('Statement'!$F$14)=0,N(D61)&gt;N('Statement'!$F$14)),"",N('Statement'!$F$14)-N(D61))</f>
        <v/>
      </c>
      <c r="I61" s="44">
        <f>IF(H61="","",IF(H61&lt;=30,"0-30",IF(H61&lt;=60,"31-60",IF(H61&lt;=90,"61-90",IF(H61&lt;=180,"91-180","Over 180")))))</f>
        <v/>
      </c>
      <c r="J61" s="44">
        <f>IF(N(E61)=0,"",IF(OR(H61="",F61="Yes",G61="Yes"),"No",IF(N('Statement'!$F$12)=0,"No",IF(H61&lt;=N('Statement'!$F$12),"Yes","No"))))</f>
        <v/>
      </c>
      <c r="K61" s="28">
        <f>IF(J61="Yes",N(E61),IF(N(E61)=0,"",0))</f>
        <v/>
      </c>
      <c r="L61" s="40">
        <f>IF(N(E61)=0,"",IF(N(D61)=0,"Enter the bill date",IF(N('Statement'!$F$14)=0,"Enter the statement date on the Statement sheet",IF(N(D61)&gt;N('Statement'!$F$14),"Bill date is after the statement date",IF(F61="Yes","Not counted: related party",IF(G61="Yes","Not counted: disputed",IF(J61="No","Not counted: older than the limit","")))))))</f>
        <v/>
      </c>
    </row>
    <row r="62">
      <c r="B62" s="14" t="n"/>
      <c r="C62" s="16" t="n"/>
      <c r="D62" s="42" t="n"/>
      <c r="E62" s="26" t="n"/>
      <c r="F62" s="25" t="n"/>
      <c r="G62" s="25" t="n"/>
      <c r="H62" s="43">
        <f>IF(OR(N(E62)=0,N(D62)=0,N('Statement'!$F$14)=0,N(D62)&gt;N('Statement'!$F$14)),"",N('Statement'!$F$14)-N(D62))</f>
        <v/>
      </c>
      <c r="I62" s="44">
        <f>IF(H62="","",IF(H62&lt;=30,"0-30",IF(H62&lt;=60,"31-60",IF(H62&lt;=90,"61-90",IF(H62&lt;=180,"91-180","Over 180")))))</f>
        <v/>
      </c>
      <c r="J62" s="44">
        <f>IF(N(E62)=0,"",IF(OR(H62="",F62="Yes",G62="Yes"),"No",IF(N('Statement'!$F$12)=0,"No",IF(H62&lt;=N('Statement'!$F$12),"Yes","No"))))</f>
        <v/>
      </c>
      <c r="K62" s="28">
        <f>IF(J62="Yes",N(E62),IF(N(E62)=0,"",0))</f>
        <v/>
      </c>
      <c r="L62" s="40">
        <f>IF(N(E62)=0,"",IF(N(D62)=0,"Enter the bill date",IF(N('Statement'!$F$14)=0,"Enter the statement date on the Statement sheet",IF(N(D62)&gt;N('Statement'!$F$14),"Bill date is after the statement date",IF(F62="Yes","Not counted: related party",IF(G62="Yes","Not counted: disputed",IF(J62="No","Not counted: older than the limit","")))))))</f>
        <v/>
      </c>
    </row>
    <row r="63">
      <c r="B63" s="14" t="n"/>
      <c r="C63" s="16" t="n"/>
      <c r="D63" s="42" t="n"/>
      <c r="E63" s="26" t="n"/>
      <c r="F63" s="25" t="n"/>
      <c r="G63" s="25" t="n"/>
      <c r="H63" s="43">
        <f>IF(OR(N(E63)=0,N(D63)=0,N('Statement'!$F$14)=0,N(D63)&gt;N('Statement'!$F$14)),"",N('Statement'!$F$14)-N(D63))</f>
        <v/>
      </c>
      <c r="I63" s="44">
        <f>IF(H63="","",IF(H63&lt;=30,"0-30",IF(H63&lt;=60,"31-60",IF(H63&lt;=90,"61-90",IF(H63&lt;=180,"91-180","Over 180")))))</f>
        <v/>
      </c>
      <c r="J63" s="44">
        <f>IF(N(E63)=0,"",IF(OR(H63="",F63="Yes",G63="Yes"),"No",IF(N('Statement'!$F$12)=0,"No",IF(H63&lt;=N('Statement'!$F$12),"Yes","No"))))</f>
        <v/>
      </c>
      <c r="K63" s="28">
        <f>IF(J63="Yes",N(E63),IF(N(E63)=0,"",0))</f>
        <v/>
      </c>
      <c r="L63" s="40">
        <f>IF(N(E63)=0,"",IF(N(D63)=0,"Enter the bill date",IF(N('Statement'!$F$14)=0,"Enter the statement date on the Statement sheet",IF(N(D63)&gt;N('Statement'!$F$14),"Bill date is after the statement date",IF(F63="Yes","Not counted: related party",IF(G63="Yes","Not counted: disputed",IF(J63="No","Not counted: older than the limit","")))))))</f>
        <v/>
      </c>
    </row>
    <row r="64">
      <c r="B64" s="14" t="n"/>
      <c r="C64" s="16" t="n"/>
      <c r="D64" s="42" t="n"/>
      <c r="E64" s="26" t="n"/>
      <c r="F64" s="25" t="n"/>
      <c r="G64" s="25" t="n"/>
      <c r="H64" s="43">
        <f>IF(OR(N(E64)=0,N(D64)=0,N('Statement'!$F$14)=0,N(D64)&gt;N('Statement'!$F$14)),"",N('Statement'!$F$14)-N(D64))</f>
        <v/>
      </c>
      <c r="I64" s="44">
        <f>IF(H64="","",IF(H64&lt;=30,"0-30",IF(H64&lt;=60,"31-60",IF(H64&lt;=90,"61-90",IF(H64&lt;=180,"91-180","Over 180")))))</f>
        <v/>
      </c>
      <c r="J64" s="44">
        <f>IF(N(E64)=0,"",IF(OR(H64="",F64="Yes",G64="Yes"),"No",IF(N('Statement'!$F$12)=0,"No",IF(H64&lt;=N('Statement'!$F$12),"Yes","No"))))</f>
        <v/>
      </c>
      <c r="K64" s="28">
        <f>IF(J64="Yes",N(E64),IF(N(E64)=0,"",0))</f>
        <v/>
      </c>
      <c r="L64" s="40">
        <f>IF(N(E64)=0,"",IF(N(D64)=0,"Enter the bill date",IF(N('Statement'!$F$14)=0,"Enter the statement date on the Statement sheet",IF(N(D64)&gt;N('Statement'!$F$14),"Bill date is after the statement date",IF(F64="Yes","Not counted: related party",IF(G64="Yes","Not counted: disputed",IF(J64="No","Not counted: older than the limit","")))))))</f>
        <v/>
      </c>
    </row>
    <row r="65">
      <c r="B65" s="14" t="n"/>
      <c r="C65" s="16" t="n"/>
      <c r="D65" s="42" t="n"/>
      <c r="E65" s="26" t="n"/>
      <c r="F65" s="25" t="n"/>
      <c r="G65" s="25" t="n"/>
      <c r="H65" s="43">
        <f>IF(OR(N(E65)=0,N(D65)=0,N('Statement'!$F$14)=0,N(D65)&gt;N('Statement'!$F$14)),"",N('Statement'!$F$14)-N(D65))</f>
        <v/>
      </c>
      <c r="I65" s="44">
        <f>IF(H65="","",IF(H65&lt;=30,"0-30",IF(H65&lt;=60,"31-60",IF(H65&lt;=90,"61-90",IF(H65&lt;=180,"91-180","Over 180")))))</f>
        <v/>
      </c>
      <c r="J65" s="44">
        <f>IF(N(E65)=0,"",IF(OR(H65="",F65="Yes",G65="Yes"),"No",IF(N('Statement'!$F$12)=0,"No",IF(H65&lt;=N('Statement'!$F$12),"Yes","No"))))</f>
        <v/>
      </c>
      <c r="K65" s="28">
        <f>IF(J65="Yes",N(E65),IF(N(E65)=0,"",0))</f>
        <v/>
      </c>
      <c r="L65" s="40">
        <f>IF(N(E65)=0,"",IF(N(D65)=0,"Enter the bill date",IF(N('Statement'!$F$14)=0,"Enter the statement date on the Statement sheet",IF(N(D65)&gt;N('Statement'!$F$14),"Bill date is after the statement date",IF(F65="Yes","Not counted: related party",IF(G65="Yes","Not counted: disputed",IF(J65="No","Not counted: older than the limit","")))))))</f>
        <v/>
      </c>
    </row>
    <row r="66">
      <c r="B66" s="14" t="n"/>
      <c r="C66" s="16" t="n"/>
      <c r="D66" s="42" t="n"/>
      <c r="E66" s="26" t="n"/>
      <c r="F66" s="25" t="n"/>
      <c r="G66" s="25" t="n"/>
      <c r="H66" s="43">
        <f>IF(OR(N(E66)=0,N(D66)=0,N('Statement'!$F$14)=0,N(D66)&gt;N('Statement'!$F$14)),"",N('Statement'!$F$14)-N(D66))</f>
        <v/>
      </c>
      <c r="I66" s="44">
        <f>IF(H66="","",IF(H66&lt;=30,"0-30",IF(H66&lt;=60,"31-60",IF(H66&lt;=90,"61-90",IF(H66&lt;=180,"91-180","Over 180")))))</f>
        <v/>
      </c>
      <c r="J66" s="44">
        <f>IF(N(E66)=0,"",IF(OR(H66="",F66="Yes",G66="Yes"),"No",IF(N('Statement'!$F$12)=0,"No",IF(H66&lt;=N('Statement'!$F$12),"Yes","No"))))</f>
        <v/>
      </c>
      <c r="K66" s="28">
        <f>IF(J66="Yes",N(E66),IF(N(E66)=0,"",0))</f>
        <v/>
      </c>
      <c r="L66" s="40">
        <f>IF(N(E66)=0,"",IF(N(D66)=0,"Enter the bill date",IF(N('Statement'!$F$14)=0,"Enter the statement date on the Statement sheet",IF(N(D66)&gt;N('Statement'!$F$14),"Bill date is after the statement date",IF(F66="Yes","Not counted: related party",IF(G66="Yes","Not counted: disputed",IF(J66="No","Not counted: older than the limit","")))))))</f>
        <v/>
      </c>
    </row>
    <row r="67">
      <c r="B67" s="14" t="n"/>
      <c r="C67" s="16" t="n"/>
      <c r="D67" s="42" t="n"/>
      <c r="E67" s="26" t="n"/>
      <c r="F67" s="25" t="n"/>
      <c r="G67" s="25" t="n"/>
      <c r="H67" s="43">
        <f>IF(OR(N(E67)=0,N(D67)=0,N('Statement'!$F$14)=0,N(D67)&gt;N('Statement'!$F$14)),"",N('Statement'!$F$14)-N(D67))</f>
        <v/>
      </c>
      <c r="I67" s="44">
        <f>IF(H67="","",IF(H67&lt;=30,"0-30",IF(H67&lt;=60,"31-60",IF(H67&lt;=90,"61-90",IF(H67&lt;=180,"91-180","Over 180")))))</f>
        <v/>
      </c>
      <c r="J67" s="44">
        <f>IF(N(E67)=0,"",IF(OR(H67="",F67="Yes",G67="Yes"),"No",IF(N('Statement'!$F$12)=0,"No",IF(H67&lt;=N('Statement'!$F$12),"Yes","No"))))</f>
        <v/>
      </c>
      <c r="K67" s="28">
        <f>IF(J67="Yes",N(E67),IF(N(E67)=0,"",0))</f>
        <v/>
      </c>
      <c r="L67" s="40">
        <f>IF(N(E67)=0,"",IF(N(D67)=0,"Enter the bill date",IF(N('Statement'!$F$14)=0,"Enter the statement date on the Statement sheet",IF(N(D67)&gt;N('Statement'!$F$14),"Bill date is after the statement date",IF(F67="Yes","Not counted: related party",IF(G67="Yes","Not counted: disputed",IF(J67="No","Not counted: older than the limit","")))))))</f>
        <v/>
      </c>
    </row>
    <row r="68">
      <c r="B68" s="14" t="n"/>
      <c r="C68" s="16" t="n"/>
      <c r="D68" s="42" t="n"/>
      <c r="E68" s="26" t="n"/>
      <c r="F68" s="25" t="n"/>
      <c r="G68" s="25" t="n"/>
      <c r="H68" s="43">
        <f>IF(OR(N(E68)=0,N(D68)=0,N('Statement'!$F$14)=0,N(D68)&gt;N('Statement'!$F$14)),"",N('Statement'!$F$14)-N(D68))</f>
        <v/>
      </c>
      <c r="I68" s="44">
        <f>IF(H68="","",IF(H68&lt;=30,"0-30",IF(H68&lt;=60,"31-60",IF(H68&lt;=90,"61-90",IF(H68&lt;=180,"91-180","Over 180")))))</f>
        <v/>
      </c>
      <c r="J68" s="44">
        <f>IF(N(E68)=0,"",IF(OR(H68="",F68="Yes",G68="Yes"),"No",IF(N('Statement'!$F$12)=0,"No",IF(H68&lt;=N('Statement'!$F$12),"Yes","No"))))</f>
        <v/>
      </c>
      <c r="K68" s="28">
        <f>IF(J68="Yes",N(E68),IF(N(E68)=0,"",0))</f>
        <v/>
      </c>
      <c r="L68" s="40">
        <f>IF(N(E68)=0,"",IF(N(D68)=0,"Enter the bill date",IF(N('Statement'!$F$14)=0,"Enter the statement date on the Statement sheet",IF(N(D68)&gt;N('Statement'!$F$14),"Bill date is after the statement date",IF(F68="Yes","Not counted: related party",IF(G68="Yes","Not counted: disputed",IF(J68="No","Not counted: older than the limit","")))))))</f>
        <v/>
      </c>
    </row>
    <row r="69">
      <c r="B69" s="14" t="n"/>
      <c r="C69" s="16" t="n"/>
      <c r="D69" s="42" t="n"/>
      <c r="E69" s="26" t="n"/>
      <c r="F69" s="25" t="n"/>
      <c r="G69" s="25" t="n"/>
      <c r="H69" s="43">
        <f>IF(OR(N(E69)=0,N(D69)=0,N('Statement'!$F$14)=0,N(D69)&gt;N('Statement'!$F$14)),"",N('Statement'!$F$14)-N(D69))</f>
        <v/>
      </c>
      <c r="I69" s="44">
        <f>IF(H69="","",IF(H69&lt;=30,"0-30",IF(H69&lt;=60,"31-60",IF(H69&lt;=90,"61-90",IF(H69&lt;=180,"91-180","Over 180")))))</f>
        <v/>
      </c>
      <c r="J69" s="44">
        <f>IF(N(E69)=0,"",IF(OR(H69="",F69="Yes",G69="Yes"),"No",IF(N('Statement'!$F$12)=0,"No",IF(H69&lt;=N('Statement'!$F$12),"Yes","No"))))</f>
        <v/>
      </c>
      <c r="K69" s="28">
        <f>IF(J69="Yes",N(E69),IF(N(E69)=0,"",0))</f>
        <v/>
      </c>
      <c r="L69" s="40">
        <f>IF(N(E69)=0,"",IF(N(D69)=0,"Enter the bill date",IF(N('Statement'!$F$14)=0,"Enter the statement date on the Statement sheet",IF(N(D69)&gt;N('Statement'!$F$14),"Bill date is after the statement date",IF(F69="Yes","Not counted: related party",IF(G69="Yes","Not counted: disputed",IF(J69="No","Not counted: older than the limit","")))))))</f>
        <v/>
      </c>
    </row>
    <row r="70">
      <c r="B70" s="14" t="n"/>
      <c r="C70" s="16" t="n"/>
      <c r="D70" s="42" t="n"/>
      <c r="E70" s="26" t="n"/>
      <c r="F70" s="25" t="n"/>
      <c r="G70" s="25" t="n"/>
      <c r="H70" s="43">
        <f>IF(OR(N(E70)=0,N(D70)=0,N('Statement'!$F$14)=0,N(D70)&gt;N('Statement'!$F$14)),"",N('Statement'!$F$14)-N(D70))</f>
        <v/>
      </c>
      <c r="I70" s="44">
        <f>IF(H70="","",IF(H70&lt;=30,"0-30",IF(H70&lt;=60,"31-60",IF(H70&lt;=90,"61-90",IF(H70&lt;=180,"91-180","Over 180")))))</f>
        <v/>
      </c>
      <c r="J70" s="44">
        <f>IF(N(E70)=0,"",IF(OR(H70="",F70="Yes",G70="Yes"),"No",IF(N('Statement'!$F$12)=0,"No",IF(H70&lt;=N('Statement'!$F$12),"Yes","No"))))</f>
        <v/>
      </c>
      <c r="K70" s="28">
        <f>IF(J70="Yes",N(E70),IF(N(E70)=0,"",0))</f>
        <v/>
      </c>
      <c r="L70" s="40">
        <f>IF(N(E70)=0,"",IF(N(D70)=0,"Enter the bill date",IF(N('Statement'!$F$14)=0,"Enter the statement date on the Statement sheet",IF(N(D70)&gt;N('Statement'!$F$14),"Bill date is after the statement date",IF(F70="Yes","Not counted: related party",IF(G70="Yes","Not counted: disputed",IF(J70="No","Not counted: older than the limit","")))))))</f>
        <v/>
      </c>
    </row>
    <row r="71">
      <c r="B71" s="14" t="n"/>
      <c r="C71" s="16" t="n"/>
      <c r="D71" s="42" t="n"/>
      <c r="E71" s="26" t="n"/>
      <c r="F71" s="25" t="n"/>
      <c r="G71" s="25" t="n"/>
      <c r="H71" s="43">
        <f>IF(OR(N(E71)=0,N(D71)=0,N('Statement'!$F$14)=0,N(D71)&gt;N('Statement'!$F$14)),"",N('Statement'!$F$14)-N(D71))</f>
        <v/>
      </c>
      <c r="I71" s="44">
        <f>IF(H71="","",IF(H71&lt;=30,"0-30",IF(H71&lt;=60,"31-60",IF(H71&lt;=90,"61-90",IF(H71&lt;=180,"91-180","Over 180")))))</f>
        <v/>
      </c>
      <c r="J71" s="44">
        <f>IF(N(E71)=0,"",IF(OR(H71="",F71="Yes",G71="Yes"),"No",IF(N('Statement'!$F$12)=0,"No",IF(H71&lt;=N('Statement'!$F$12),"Yes","No"))))</f>
        <v/>
      </c>
      <c r="K71" s="28">
        <f>IF(J71="Yes",N(E71),IF(N(E71)=0,"",0))</f>
        <v/>
      </c>
      <c r="L71" s="40">
        <f>IF(N(E71)=0,"",IF(N(D71)=0,"Enter the bill date",IF(N('Statement'!$F$14)=0,"Enter the statement date on the Statement sheet",IF(N(D71)&gt;N('Statement'!$F$14),"Bill date is after the statement date",IF(F71="Yes","Not counted: related party",IF(G71="Yes","Not counted: disputed",IF(J71="No","Not counted: older than the limit","")))))))</f>
        <v/>
      </c>
    </row>
    <row r="72">
      <c r="B72" s="14" t="n"/>
      <c r="C72" s="16" t="n"/>
      <c r="D72" s="42" t="n"/>
      <c r="E72" s="26" t="n"/>
      <c r="F72" s="25" t="n"/>
      <c r="G72" s="25" t="n"/>
      <c r="H72" s="43">
        <f>IF(OR(N(E72)=0,N(D72)=0,N('Statement'!$F$14)=0,N(D72)&gt;N('Statement'!$F$14)),"",N('Statement'!$F$14)-N(D72))</f>
        <v/>
      </c>
      <c r="I72" s="44">
        <f>IF(H72="","",IF(H72&lt;=30,"0-30",IF(H72&lt;=60,"31-60",IF(H72&lt;=90,"61-90",IF(H72&lt;=180,"91-180","Over 180")))))</f>
        <v/>
      </c>
      <c r="J72" s="44">
        <f>IF(N(E72)=0,"",IF(OR(H72="",F72="Yes",G72="Yes"),"No",IF(N('Statement'!$F$12)=0,"No",IF(H72&lt;=N('Statement'!$F$12),"Yes","No"))))</f>
        <v/>
      </c>
      <c r="K72" s="28">
        <f>IF(J72="Yes",N(E72),IF(N(E72)=0,"",0))</f>
        <v/>
      </c>
      <c r="L72" s="40">
        <f>IF(N(E72)=0,"",IF(N(D72)=0,"Enter the bill date",IF(N('Statement'!$F$14)=0,"Enter the statement date on the Statement sheet",IF(N(D72)&gt;N('Statement'!$F$14),"Bill date is after the statement date",IF(F72="Yes","Not counted: related party",IF(G72="Yes","Not counted: disputed",IF(J72="No","Not counted: older than the limit","")))))))</f>
        <v/>
      </c>
    </row>
    <row r="73">
      <c r="B73" s="14" t="n"/>
      <c r="C73" s="16" t="n"/>
      <c r="D73" s="42" t="n"/>
      <c r="E73" s="26" t="n"/>
      <c r="F73" s="25" t="n"/>
      <c r="G73" s="25" t="n"/>
      <c r="H73" s="43">
        <f>IF(OR(N(E73)=0,N(D73)=0,N('Statement'!$F$14)=0,N(D73)&gt;N('Statement'!$F$14)),"",N('Statement'!$F$14)-N(D73))</f>
        <v/>
      </c>
      <c r="I73" s="44">
        <f>IF(H73="","",IF(H73&lt;=30,"0-30",IF(H73&lt;=60,"31-60",IF(H73&lt;=90,"61-90",IF(H73&lt;=180,"91-180","Over 180")))))</f>
        <v/>
      </c>
      <c r="J73" s="44">
        <f>IF(N(E73)=0,"",IF(OR(H73="",F73="Yes",G73="Yes"),"No",IF(N('Statement'!$F$12)=0,"No",IF(H73&lt;=N('Statement'!$F$12),"Yes","No"))))</f>
        <v/>
      </c>
      <c r="K73" s="28">
        <f>IF(J73="Yes",N(E73),IF(N(E73)=0,"",0))</f>
        <v/>
      </c>
      <c r="L73" s="40">
        <f>IF(N(E73)=0,"",IF(N(D73)=0,"Enter the bill date",IF(N('Statement'!$F$14)=0,"Enter the statement date on the Statement sheet",IF(N(D73)&gt;N('Statement'!$F$14),"Bill date is after the statement date",IF(F73="Yes","Not counted: related party",IF(G73="Yes","Not counted: disputed",IF(J73="No","Not counted: older than the limit","")))))))</f>
        <v/>
      </c>
    </row>
    <row r="74">
      <c r="B74" s="14" t="n"/>
      <c r="C74" s="16" t="n"/>
      <c r="D74" s="42" t="n"/>
      <c r="E74" s="26" t="n"/>
      <c r="F74" s="25" t="n"/>
      <c r="G74" s="25" t="n"/>
      <c r="H74" s="43">
        <f>IF(OR(N(E74)=0,N(D74)=0,N('Statement'!$F$14)=0,N(D74)&gt;N('Statement'!$F$14)),"",N('Statement'!$F$14)-N(D74))</f>
        <v/>
      </c>
      <c r="I74" s="44">
        <f>IF(H74="","",IF(H74&lt;=30,"0-30",IF(H74&lt;=60,"31-60",IF(H74&lt;=90,"61-90",IF(H74&lt;=180,"91-180","Over 180")))))</f>
        <v/>
      </c>
      <c r="J74" s="44">
        <f>IF(N(E74)=0,"",IF(OR(H74="",F74="Yes",G74="Yes"),"No",IF(N('Statement'!$F$12)=0,"No",IF(H74&lt;=N('Statement'!$F$12),"Yes","No"))))</f>
        <v/>
      </c>
      <c r="K74" s="28">
        <f>IF(J74="Yes",N(E74),IF(N(E74)=0,"",0))</f>
        <v/>
      </c>
      <c r="L74" s="40">
        <f>IF(N(E74)=0,"",IF(N(D74)=0,"Enter the bill date",IF(N('Statement'!$F$14)=0,"Enter the statement date on the Statement sheet",IF(N(D74)&gt;N('Statement'!$F$14),"Bill date is after the statement date",IF(F74="Yes","Not counted: related party",IF(G74="Yes","Not counted: disputed",IF(J74="No","Not counted: older than the limit","")))))))</f>
        <v/>
      </c>
    </row>
    <row r="75">
      <c r="B75" s="14" t="n"/>
      <c r="C75" s="16" t="n"/>
      <c r="D75" s="42" t="n"/>
      <c r="E75" s="26" t="n"/>
      <c r="F75" s="25" t="n"/>
      <c r="G75" s="25" t="n"/>
      <c r="H75" s="43">
        <f>IF(OR(N(E75)=0,N(D75)=0,N('Statement'!$F$14)=0,N(D75)&gt;N('Statement'!$F$14)),"",N('Statement'!$F$14)-N(D75))</f>
        <v/>
      </c>
      <c r="I75" s="44">
        <f>IF(H75="","",IF(H75&lt;=30,"0-30",IF(H75&lt;=60,"31-60",IF(H75&lt;=90,"61-90",IF(H75&lt;=180,"91-180","Over 180")))))</f>
        <v/>
      </c>
      <c r="J75" s="44">
        <f>IF(N(E75)=0,"",IF(OR(H75="",F75="Yes",G75="Yes"),"No",IF(N('Statement'!$F$12)=0,"No",IF(H75&lt;=N('Statement'!$F$12),"Yes","No"))))</f>
        <v/>
      </c>
      <c r="K75" s="28">
        <f>IF(J75="Yes",N(E75),IF(N(E75)=0,"",0))</f>
        <v/>
      </c>
      <c r="L75" s="40">
        <f>IF(N(E75)=0,"",IF(N(D75)=0,"Enter the bill date",IF(N('Statement'!$F$14)=0,"Enter the statement date on the Statement sheet",IF(N(D75)&gt;N('Statement'!$F$14),"Bill date is after the statement date",IF(F75="Yes","Not counted: related party",IF(G75="Yes","Not counted: disputed",IF(J75="No","Not counted: older than the limit","")))))))</f>
        <v/>
      </c>
    </row>
    <row r="76">
      <c r="B76" s="14" t="n"/>
      <c r="C76" s="16" t="n"/>
      <c r="D76" s="42" t="n"/>
      <c r="E76" s="26" t="n"/>
      <c r="F76" s="25" t="n"/>
      <c r="G76" s="25" t="n"/>
      <c r="H76" s="43">
        <f>IF(OR(N(E76)=0,N(D76)=0,N('Statement'!$F$14)=0,N(D76)&gt;N('Statement'!$F$14)),"",N('Statement'!$F$14)-N(D76))</f>
        <v/>
      </c>
      <c r="I76" s="44">
        <f>IF(H76="","",IF(H76&lt;=30,"0-30",IF(H76&lt;=60,"31-60",IF(H76&lt;=90,"61-90",IF(H76&lt;=180,"91-180","Over 180")))))</f>
        <v/>
      </c>
      <c r="J76" s="44">
        <f>IF(N(E76)=0,"",IF(OR(H76="",F76="Yes",G76="Yes"),"No",IF(N('Statement'!$F$12)=0,"No",IF(H76&lt;=N('Statement'!$F$12),"Yes","No"))))</f>
        <v/>
      </c>
      <c r="K76" s="28">
        <f>IF(J76="Yes",N(E76),IF(N(E76)=0,"",0))</f>
        <v/>
      </c>
      <c r="L76" s="40">
        <f>IF(N(E76)=0,"",IF(N(D76)=0,"Enter the bill date",IF(N('Statement'!$F$14)=0,"Enter the statement date on the Statement sheet",IF(N(D76)&gt;N('Statement'!$F$14),"Bill date is after the statement date",IF(F76="Yes","Not counted: related party",IF(G76="Yes","Not counted: disputed",IF(J76="No","Not counted: older than the limit","")))))))</f>
        <v/>
      </c>
    </row>
    <row r="77">
      <c r="B77" s="14" t="n"/>
      <c r="C77" s="16" t="n"/>
      <c r="D77" s="42" t="n"/>
      <c r="E77" s="26" t="n"/>
      <c r="F77" s="25" t="n"/>
      <c r="G77" s="25" t="n"/>
      <c r="H77" s="43">
        <f>IF(OR(N(E77)=0,N(D77)=0,N('Statement'!$F$14)=0,N(D77)&gt;N('Statement'!$F$14)),"",N('Statement'!$F$14)-N(D77))</f>
        <v/>
      </c>
      <c r="I77" s="44">
        <f>IF(H77="","",IF(H77&lt;=30,"0-30",IF(H77&lt;=60,"31-60",IF(H77&lt;=90,"61-90",IF(H77&lt;=180,"91-180","Over 180")))))</f>
        <v/>
      </c>
      <c r="J77" s="44">
        <f>IF(N(E77)=0,"",IF(OR(H77="",F77="Yes",G77="Yes"),"No",IF(N('Statement'!$F$12)=0,"No",IF(H77&lt;=N('Statement'!$F$12),"Yes","No"))))</f>
        <v/>
      </c>
      <c r="K77" s="28">
        <f>IF(J77="Yes",N(E77),IF(N(E77)=0,"",0))</f>
        <v/>
      </c>
      <c r="L77" s="40">
        <f>IF(N(E77)=0,"",IF(N(D77)=0,"Enter the bill date",IF(N('Statement'!$F$14)=0,"Enter the statement date on the Statement sheet",IF(N(D77)&gt;N('Statement'!$F$14),"Bill date is after the statement date",IF(F77="Yes","Not counted: related party",IF(G77="Yes","Not counted: disputed",IF(J77="No","Not counted: older than the limit","")))))))</f>
        <v/>
      </c>
    </row>
    <row r="78">
      <c r="B78" s="14" t="n"/>
      <c r="C78" s="16" t="n"/>
      <c r="D78" s="42" t="n"/>
      <c r="E78" s="26" t="n"/>
      <c r="F78" s="25" t="n"/>
      <c r="G78" s="25" t="n"/>
      <c r="H78" s="43">
        <f>IF(OR(N(E78)=0,N(D78)=0,N('Statement'!$F$14)=0,N(D78)&gt;N('Statement'!$F$14)),"",N('Statement'!$F$14)-N(D78))</f>
        <v/>
      </c>
      <c r="I78" s="44">
        <f>IF(H78="","",IF(H78&lt;=30,"0-30",IF(H78&lt;=60,"31-60",IF(H78&lt;=90,"61-90",IF(H78&lt;=180,"91-180","Over 180")))))</f>
        <v/>
      </c>
      <c r="J78" s="44">
        <f>IF(N(E78)=0,"",IF(OR(H78="",F78="Yes",G78="Yes"),"No",IF(N('Statement'!$F$12)=0,"No",IF(H78&lt;=N('Statement'!$F$12),"Yes","No"))))</f>
        <v/>
      </c>
      <c r="K78" s="28">
        <f>IF(J78="Yes",N(E78),IF(N(E78)=0,"",0))</f>
        <v/>
      </c>
      <c r="L78" s="40">
        <f>IF(N(E78)=0,"",IF(N(D78)=0,"Enter the bill date",IF(N('Statement'!$F$14)=0,"Enter the statement date on the Statement sheet",IF(N(D78)&gt;N('Statement'!$F$14),"Bill date is after the statement date",IF(F78="Yes","Not counted: related party",IF(G78="Yes","Not counted: disputed",IF(J78="No","Not counted: older than the limit","")))))))</f>
        <v/>
      </c>
    </row>
    <row r="79">
      <c r="B79" s="14" t="n"/>
      <c r="C79" s="16" t="n"/>
      <c r="D79" s="42" t="n"/>
      <c r="E79" s="26" t="n"/>
      <c r="F79" s="25" t="n"/>
      <c r="G79" s="25" t="n"/>
      <c r="H79" s="43">
        <f>IF(OR(N(E79)=0,N(D79)=0,N('Statement'!$F$14)=0,N(D79)&gt;N('Statement'!$F$14)),"",N('Statement'!$F$14)-N(D79))</f>
        <v/>
      </c>
      <c r="I79" s="44">
        <f>IF(H79="","",IF(H79&lt;=30,"0-30",IF(H79&lt;=60,"31-60",IF(H79&lt;=90,"61-90",IF(H79&lt;=180,"91-180","Over 180")))))</f>
        <v/>
      </c>
      <c r="J79" s="44">
        <f>IF(N(E79)=0,"",IF(OR(H79="",F79="Yes",G79="Yes"),"No",IF(N('Statement'!$F$12)=0,"No",IF(H79&lt;=N('Statement'!$F$12),"Yes","No"))))</f>
        <v/>
      </c>
      <c r="K79" s="28">
        <f>IF(J79="Yes",N(E79),IF(N(E79)=0,"",0))</f>
        <v/>
      </c>
      <c r="L79" s="40">
        <f>IF(N(E79)=0,"",IF(N(D79)=0,"Enter the bill date",IF(N('Statement'!$F$14)=0,"Enter the statement date on the Statement sheet",IF(N(D79)&gt;N('Statement'!$F$14),"Bill date is after the statement date",IF(F79="Yes","Not counted: related party",IF(G79="Yes","Not counted: disputed",IF(J79="No","Not counted: older than the limit","")))))))</f>
        <v/>
      </c>
    </row>
    <row r="80">
      <c r="B80" s="14" t="n"/>
      <c r="C80" s="16" t="n"/>
      <c r="D80" s="42" t="n"/>
      <c r="E80" s="26" t="n"/>
      <c r="F80" s="25" t="n"/>
      <c r="G80" s="25" t="n"/>
      <c r="H80" s="43">
        <f>IF(OR(N(E80)=0,N(D80)=0,N('Statement'!$F$14)=0,N(D80)&gt;N('Statement'!$F$14)),"",N('Statement'!$F$14)-N(D80))</f>
        <v/>
      </c>
      <c r="I80" s="44">
        <f>IF(H80="","",IF(H80&lt;=30,"0-30",IF(H80&lt;=60,"31-60",IF(H80&lt;=90,"61-90",IF(H80&lt;=180,"91-180","Over 180")))))</f>
        <v/>
      </c>
      <c r="J80" s="44">
        <f>IF(N(E80)=0,"",IF(OR(H80="",F80="Yes",G80="Yes"),"No",IF(N('Statement'!$F$12)=0,"No",IF(H80&lt;=N('Statement'!$F$12),"Yes","No"))))</f>
        <v/>
      </c>
      <c r="K80" s="28">
        <f>IF(J80="Yes",N(E80),IF(N(E80)=0,"",0))</f>
        <v/>
      </c>
      <c r="L80" s="40">
        <f>IF(N(E80)=0,"",IF(N(D80)=0,"Enter the bill date",IF(N('Statement'!$F$14)=0,"Enter the statement date on the Statement sheet",IF(N(D80)&gt;N('Statement'!$F$14),"Bill date is after the statement date",IF(F80="Yes","Not counted: related party",IF(G80="Yes","Not counted: disputed",IF(J80="No","Not counted: older than the limit","")))))))</f>
        <v/>
      </c>
    </row>
    <row r="81">
      <c r="B81" s="14" t="n"/>
      <c r="C81" s="16" t="n"/>
      <c r="D81" s="42" t="n"/>
      <c r="E81" s="26" t="n"/>
      <c r="F81" s="25" t="n"/>
      <c r="G81" s="25" t="n"/>
      <c r="H81" s="43">
        <f>IF(OR(N(E81)=0,N(D81)=0,N('Statement'!$F$14)=0,N(D81)&gt;N('Statement'!$F$14)),"",N('Statement'!$F$14)-N(D81))</f>
        <v/>
      </c>
      <c r="I81" s="44">
        <f>IF(H81="","",IF(H81&lt;=30,"0-30",IF(H81&lt;=60,"31-60",IF(H81&lt;=90,"61-90",IF(H81&lt;=180,"91-180","Over 180")))))</f>
        <v/>
      </c>
      <c r="J81" s="44">
        <f>IF(N(E81)=0,"",IF(OR(H81="",F81="Yes",G81="Yes"),"No",IF(N('Statement'!$F$12)=0,"No",IF(H81&lt;=N('Statement'!$F$12),"Yes","No"))))</f>
        <v/>
      </c>
      <c r="K81" s="28">
        <f>IF(J81="Yes",N(E81),IF(N(E81)=0,"",0))</f>
        <v/>
      </c>
      <c r="L81" s="40">
        <f>IF(N(E81)=0,"",IF(N(D81)=0,"Enter the bill date",IF(N('Statement'!$F$14)=0,"Enter the statement date on the Statement sheet",IF(N(D81)&gt;N('Statement'!$F$14),"Bill date is after the statement date",IF(F81="Yes","Not counted: related party",IF(G81="Yes","Not counted: disputed",IF(J81="No","Not counted: older than the limit","")))))))</f>
        <v/>
      </c>
    </row>
    <row r="82">
      <c r="B82" s="14" t="n"/>
      <c r="C82" s="16" t="n"/>
      <c r="D82" s="42" t="n"/>
      <c r="E82" s="26" t="n"/>
      <c r="F82" s="25" t="n"/>
      <c r="G82" s="25" t="n"/>
      <c r="H82" s="43">
        <f>IF(OR(N(E82)=0,N(D82)=0,N('Statement'!$F$14)=0,N(D82)&gt;N('Statement'!$F$14)),"",N('Statement'!$F$14)-N(D82))</f>
        <v/>
      </c>
      <c r="I82" s="44">
        <f>IF(H82="","",IF(H82&lt;=30,"0-30",IF(H82&lt;=60,"31-60",IF(H82&lt;=90,"61-90",IF(H82&lt;=180,"91-180","Over 180")))))</f>
        <v/>
      </c>
      <c r="J82" s="44">
        <f>IF(N(E82)=0,"",IF(OR(H82="",F82="Yes",G82="Yes"),"No",IF(N('Statement'!$F$12)=0,"No",IF(H82&lt;=N('Statement'!$F$12),"Yes","No"))))</f>
        <v/>
      </c>
      <c r="K82" s="28">
        <f>IF(J82="Yes",N(E82),IF(N(E82)=0,"",0))</f>
        <v/>
      </c>
      <c r="L82" s="40">
        <f>IF(N(E82)=0,"",IF(N(D82)=0,"Enter the bill date",IF(N('Statement'!$F$14)=0,"Enter the statement date on the Statement sheet",IF(N(D82)&gt;N('Statement'!$F$14),"Bill date is after the statement date",IF(F82="Yes","Not counted: related party",IF(G82="Yes","Not counted: disputed",IF(J82="No","Not counted: older than the limit","")))))))</f>
        <v/>
      </c>
    </row>
    <row r="83">
      <c r="B83" s="14" t="n"/>
      <c r="C83" s="16" t="n"/>
      <c r="D83" s="42" t="n"/>
      <c r="E83" s="26" t="n"/>
      <c r="F83" s="25" t="n"/>
      <c r="G83" s="25" t="n"/>
      <c r="H83" s="43">
        <f>IF(OR(N(E83)=0,N(D83)=0,N('Statement'!$F$14)=0,N(D83)&gt;N('Statement'!$F$14)),"",N('Statement'!$F$14)-N(D83))</f>
        <v/>
      </c>
      <c r="I83" s="44">
        <f>IF(H83="","",IF(H83&lt;=30,"0-30",IF(H83&lt;=60,"31-60",IF(H83&lt;=90,"61-90",IF(H83&lt;=180,"91-180","Over 180")))))</f>
        <v/>
      </c>
      <c r="J83" s="44">
        <f>IF(N(E83)=0,"",IF(OR(H83="",F83="Yes",G83="Yes"),"No",IF(N('Statement'!$F$12)=0,"No",IF(H83&lt;=N('Statement'!$F$12),"Yes","No"))))</f>
        <v/>
      </c>
      <c r="K83" s="28">
        <f>IF(J83="Yes",N(E83),IF(N(E83)=0,"",0))</f>
        <v/>
      </c>
      <c r="L83" s="40">
        <f>IF(N(E83)=0,"",IF(N(D83)=0,"Enter the bill date",IF(N('Statement'!$F$14)=0,"Enter the statement date on the Statement sheet",IF(N(D83)&gt;N('Statement'!$F$14),"Bill date is after the statement date",IF(F83="Yes","Not counted: related party",IF(G83="Yes","Not counted: disputed",IF(J83="No","Not counted: older than the limit","")))))))</f>
        <v/>
      </c>
    </row>
    <row r="84">
      <c r="B84" s="14" t="n"/>
      <c r="C84" s="16" t="n"/>
      <c r="D84" s="42" t="n"/>
      <c r="E84" s="26" t="n"/>
      <c r="F84" s="25" t="n"/>
      <c r="G84" s="25" t="n"/>
      <c r="H84" s="43">
        <f>IF(OR(N(E84)=0,N(D84)=0,N('Statement'!$F$14)=0,N(D84)&gt;N('Statement'!$F$14)),"",N('Statement'!$F$14)-N(D84))</f>
        <v/>
      </c>
      <c r="I84" s="44">
        <f>IF(H84="","",IF(H84&lt;=30,"0-30",IF(H84&lt;=60,"31-60",IF(H84&lt;=90,"61-90",IF(H84&lt;=180,"91-180","Over 180")))))</f>
        <v/>
      </c>
      <c r="J84" s="44">
        <f>IF(N(E84)=0,"",IF(OR(H84="",F84="Yes",G84="Yes"),"No",IF(N('Statement'!$F$12)=0,"No",IF(H84&lt;=N('Statement'!$F$12),"Yes","No"))))</f>
        <v/>
      </c>
      <c r="K84" s="28">
        <f>IF(J84="Yes",N(E84),IF(N(E84)=0,"",0))</f>
        <v/>
      </c>
      <c r="L84" s="40">
        <f>IF(N(E84)=0,"",IF(N(D84)=0,"Enter the bill date",IF(N('Statement'!$F$14)=0,"Enter the statement date on the Statement sheet",IF(N(D84)&gt;N('Statement'!$F$14),"Bill date is after the statement date",IF(F84="Yes","Not counted: related party",IF(G84="Yes","Not counted: disputed",IF(J84="No","Not counted: older than the limit","")))))))</f>
        <v/>
      </c>
    </row>
    <row r="85">
      <c r="B85" s="14" t="n"/>
      <c r="C85" s="16" t="n"/>
      <c r="D85" s="42" t="n"/>
      <c r="E85" s="26" t="n"/>
      <c r="F85" s="25" t="n"/>
      <c r="G85" s="25" t="n"/>
      <c r="H85" s="43">
        <f>IF(OR(N(E85)=0,N(D85)=0,N('Statement'!$F$14)=0,N(D85)&gt;N('Statement'!$F$14)),"",N('Statement'!$F$14)-N(D85))</f>
        <v/>
      </c>
      <c r="I85" s="44">
        <f>IF(H85="","",IF(H85&lt;=30,"0-30",IF(H85&lt;=60,"31-60",IF(H85&lt;=90,"61-90",IF(H85&lt;=180,"91-180","Over 180")))))</f>
        <v/>
      </c>
      <c r="J85" s="44">
        <f>IF(N(E85)=0,"",IF(OR(H85="",F85="Yes",G85="Yes"),"No",IF(N('Statement'!$F$12)=0,"No",IF(H85&lt;=N('Statement'!$F$12),"Yes","No"))))</f>
        <v/>
      </c>
      <c r="K85" s="28">
        <f>IF(J85="Yes",N(E85),IF(N(E85)=0,"",0))</f>
        <v/>
      </c>
      <c r="L85" s="40">
        <f>IF(N(E85)=0,"",IF(N(D85)=0,"Enter the bill date",IF(N('Statement'!$F$14)=0,"Enter the statement date on the Statement sheet",IF(N(D85)&gt;N('Statement'!$F$14),"Bill date is after the statement date",IF(F85="Yes","Not counted: related party",IF(G85="Yes","Not counted: disputed",IF(J85="No","Not counted: older than the limit","")))))))</f>
        <v/>
      </c>
    </row>
    <row r="86">
      <c r="B86" s="14" t="n"/>
      <c r="C86" s="16" t="n"/>
      <c r="D86" s="42" t="n"/>
      <c r="E86" s="26" t="n"/>
      <c r="F86" s="25" t="n"/>
      <c r="G86" s="25" t="n"/>
      <c r="H86" s="43">
        <f>IF(OR(N(E86)=0,N(D86)=0,N('Statement'!$F$14)=0,N(D86)&gt;N('Statement'!$F$14)),"",N('Statement'!$F$14)-N(D86))</f>
        <v/>
      </c>
      <c r="I86" s="44">
        <f>IF(H86="","",IF(H86&lt;=30,"0-30",IF(H86&lt;=60,"31-60",IF(H86&lt;=90,"61-90",IF(H86&lt;=180,"91-180","Over 180")))))</f>
        <v/>
      </c>
      <c r="J86" s="44">
        <f>IF(N(E86)=0,"",IF(OR(H86="",F86="Yes",G86="Yes"),"No",IF(N('Statement'!$F$12)=0,"No",IF(H86&lt;=N('Statement'!$F$12),"Yes","No"))))</f>
        <v/>
      </c>
      <c r="K86" s="28">
        <f>IF(J86="Yes",N(E86),IF(N(E86)=0,"",0))</f>
        <v/>
      </c>
      <c r="L86" s="40">
        <f>IF(N(E86)=0,"",IF(N(D86)=0,"Enter the bill date",IF(N('Statement'!$F$14)=0,"Enter the statement date on the Statement sheet",IF(N(D86)&gt;N('Statement'!$F$14),"Bill date is after the statement date",IF(F86="Yes","Not counted: related party",IF(G86="Yes","Not counted: disputed",IF(J86="No","Not counted: older than the limit","")))))))</f>
        <v/>
      </c>
    </row>
    <row r="87">
      <c r="B87" s="14" t="n"/>
      <c r="C87" s="16" t="n"/>
      <c r="D87" s="42" t="n"/>
      <c r="E87" s="26" t="n"/>
      <c r="F87" s="25" t="n"/>
      <c r="G87" s="25" t="n"/>
      <c r="H87" s="43">
        <f>IF(OR(N(E87)=0,N(D87)=0,N('Statement'!$F$14)=0,N(D87)&gt;N('Statement'!$F$14)),"",N('Statement'!$F$14)-N(D87))</f>
        <v/>
      </c>
      <c r="I87" s="44">
        <f>IF(H87="","",IF(H87&lt;=30,"0-30",IF(H87&lt;=60,"31-60",IF(H87&lt;=90,"61-90",IF(H87&lt;=180,"91-180","Over 180")))))</f>
        <v/>
      </c>
      <c r="J87" s="44">
        <f>IF(N(E87)=0,"",IF(OR(H87="",F87="Yes",G87="Yes"),"No",IF(N('Statement'!$F$12)=0,"No",IF(H87&lt;=N('Statement'!$F$12),"Yes","No"))))</f>
        <v/>
      </c>
      <c r="K87" s="28">
        <f>IF(J87="Yes",N(E87),IF(N(E87)=0,"",0))</f>
        <v/>
      </c>
      <c r="L87" s="40">
        <f>IF(N(E87)=0,"",IF(N(D87)=0,"Enter the bill date",IF(N('Statement'!$F$14)=0,"Enter the statement date on the Statement sheet",IF(N(D87)&gt;N('Statement'!$F$14),"Bill date is after the statement date",IF(F87="Yes","Not counted: related party",IF(G87="Yes","Not counted: disputed",IF(J87="No","Not counted: older than the limit","")))))))</f>
        <v/>
      </c>
    </row>
    <row r="88">
      <c r="B88" s="14" t="n"/>
      <c r="C88" s="16" t="n"/>
      <c r="D88" s="42" t="n"/>
      <c r="E88" s="26" t="n"/>
      <c r="F88" s="25" t="n"/>
      <c r="G88" s="25" t="n"/>
      <c r="H88" s="43">
        <f>IF(OR(N(E88)=0,N(D88)=0,N('Statement'!$F$14)=0,N(D88)&gt;N('Statement'!$F$14)),"",N('Statement'!$F$14)-N(D88))</f>
        <v/>
      </c>
      <c r="I88" s="44">
        <f>IF(H88="","",IF(H88&lt;=30,"0-30",IF(H88&lt;=60,"31-60",IF(H88&lt;=90,"61-90",IF(H88&lt;=180,"91-180","Over 180")))))</f>
        <v/>
      </c>
      <c r="J88" s="44">
        <f>IF(N(E88)=0,"",IF(OR(H88="",F88="Yes",G88="Yes"),"No",IF(N('Statement'!$F$12)=0,"No",IF(H88&lt;=N('Statement'!$F$12),"Yes","No"))))</f>
        <v/>
      </c>
      <c r="K88" s="28">
        <f>IF(J88="Yes",N(E88),IF(N(E88)=0,"",0))</f>
        <v/>
      </c>
      <c r="L88" s="40">
        <f>IF(N(E88)=0,"",IF(N(D88)=0,"Enter the bill date",IF(N('Statement'!$F$14)=0,"Enter the statement date on the Statement sheet",IF(N(D88)&gt;N('Statement'!$F$14),"Bill date is after the statement date",IF(F88="Yes","Not counted: related party",IF(G88="Yes","Not counted: disputed",IF(J88="No","Not counted: older than the limit","")))))))</f>
        <v/>
      </c>
    </row>
    <row r="89">
      <c r="B89" s="14" t="n"/>
      <c r="C89" s="16" t="n"/>
      <c r="D89" s="42" t="n"/>
      <c r="E89" s="26" t="n"/>
      <c r="F89" s="25" t="n"/>
      <c r="G89" s="25" t="n"/>
      <c r="H89" s="43">
        <f>IF(OR(N(E89)=0,N(D89)=0,N('Statement'!$F$14)=0,N(D89)&gt;N('Statement'!$F$14)),"",N('Statement'!$F$14)-N(D89))</f>
        <v/>
      </c>
      <c r="I89" s="44">
        <f>IF(H89="","",IF(H89&lt;=30,"0-30",IF(H89&lt;=60,"31-60",IF(H89&lt;=90,"61-90",IF(H89&lt;=180,"91-180","Over 180")))))</f>
        <v/>
      </c>
      <c r="J89" s="44">
        <f>IF(N(E89)=0,"",IF(OR(H89="",F89="Yes",G89="Yes"),"No",IF(N('Statement'!$F$12)=0,"No",IF(H89&lt;=N('Statement'!$F$12),"Yes","No"))))</f>
        <v/>
      </c>
      <c r="K89" s="28">
        <f>IF(J89="Yes",N(E89),IF(N(E89)=0,"",0))</f>
        <v/>
      </c>
      <c r="L89" s="40">
        <f>IF(N(E89)=0,"",IF(N(D89)=0,"Enter the bill date",IF(N('Statement'!$F$14)=0,"Enter the statement date on the Statement sheet",IF(N(D89)&gt;N('Statement'!$F$14),"Bill date is after the statement date",IF(F89="Yes","Not counted: related party",IF(G89="Yes","Not counted: disputed",IF(J89="No","Not counted: older than the limit","")))))))</f>
        <v/>
      </c>
    </row>
    <row r="90">
      <c r="B90" s="14" t="n"/>
      <c r="C90" s="16" t="n"/>
      <c r="D90" s="42" t="n"/>
      <c r="E90" s="26" t="n"/>
      <c r="F90" s="25" t="n"/>
      <c r="G90" s="25" t="n"/>
      <c r="H90" s="43">
        <f>IF(OR(N(E90)=0,N(D90)=0,N('Statement'!$F$14)=0,N(D90)&gt;N('Statement'!$F$14)),"",N('Statement'!$F$14)-N(D90))</f>
        <v/>
      </c>
      <c r="I90" s="44">
        <f>IF(H90="","",IF(H90&lt;=30,"0-30",IF(H90&lt;=60,"31-60",IF(H90&lt;=90,"61-90",IF(H90&lt;=180,"91-180","Over 180")))))</f>
        <v/>
      </c>
      <c r="J90" s="44">
        <f>IF(N(E90)=0,"",IF(OR(H90="",F90="Yes",G90="Yes"),"No",IF(N('Statement'!$F$12)=0,"No",IF(H90&lt;=N('Statement'!$F$12),"Yes","No"))))</f>
        <v/>
      </c>
      <c r="K90" s="28">
        <f>IF(J90="Yes",N(E90),IF(N(E90)=0,"",0))</f>
        <v/>
      </c>
      <c r="L90" s="40">
        <f>IF(N(E90)=0,"",IF(N(D90)=0,"Enter the bill date",IF(N('Statement'!$F$14)=0,"Enter the statement date on the Statement sheet",IF(N(D90)&gt;N('Statement'!$F$14),"Bill date is after the statement date",IF(F90="Yes","Not counted: related party",IF(G90="Yes","Not counted: disputed",IF(J90="No","Not counted: older than the limit","")))))))</f>
        <v/>
      </c>
    </row>
    <row r="91">
      <c r="B91" s="14" t="n"/>
      <c r="C91" s="16" t="n"/>
      <c r="D91" s="42" t="n"/>
      <c r="E91" s="26" t="n"/>
      <c r="F91" s="25" t="n"/>
      <c r="G91" s="25" t="n"/>
      <c r="H91" s="43">
        <f>IF(OR(N(E91)=0,N(D91)=0,N('Statement'!$F$14)=0,N(D91)&gt;N('Statement'!$F$14)),"",N('Statement'!$F$14)-N(D91))</f>
        <v/>
      </c>
      <c r="I91" s="44">
        <f>IF(H91="","",IF(H91&lt;=30,"0-30",IF(H91&lt;=60,"31-60",IF(H91&lt;=90,"61-90",IF(H91&lt;=180,"91-180","Over 180")))))</f>
        <v/>
      </c>
      <c r="J91" s="44">
        <f>IF(N(E91)=0,"",IF(OR(H91="",F91="Yes",G91="Yes"),"No",IF(N('Statement'!$F$12)=0,"No",IF(H91&lt;=N('Statement'!$F$12),"Yes","No"))))</f>
        <v/>
      </c>
      <c r="K91" s="28">
        <f>IF(J91="Yes",N(E91),IF(N(E91)=0,"",0))</f>
        <v/>
      </c>
      <c r="L91" s="40">
        <f>IF(N(E91)=0,"",IF(N(D91)=0,"Enter the bill date",IF(N('Statement'!$F$14)=0,"Enter the statement date on the Statement sheet",IF(N(D91)&gt;N('Statement'!$F$14),"Bill date is after the statement date",IF(F91="Yes","Not counted: related party",IF(G91="Yes","Not counted: disputed",IF(J91="No","Not counted: older than the limit","")))))))</f>
        <v/>
      </c>
    </row>
    <row r="92">
      <c r="B92" s="14" t="n"/>
      <c r="C92" s="16" t="n"/>
      <c r="D92" s="42" t="n"/>
      <c r="E92" s="26" t="n"/>
      <c r="F92" s="25" t="n"/>
      <c r="G92" s="25" t="n"/>
      <c r="H92" s="43">
        <f>IF(OR(N(E92)=0,N(D92)=0,N('Statement'!$F$14)=0,N(D92)&gt;N('Statement'!$F$14)),"",N('Statement'!$F$14)-N(D92))</f>
        <v/>
      </c>
      <c r="I92" s="44">
        <f>IF(H92="","",IF(H92&lt;=30,"0-30",IF(H92&lt;=60,"31-60",IF(H92&lt;=90,"61-90",IF(H92&lt;=180,"91-180","Over 180")))))</f>
        <v/>
      </c>
      <c r="J92" s="44">
        <f>IF(N(E92)=0,"",IF(OR(H92="",F92="Yes",G92="Yes"),"No",IF(N('Statement'!$F$12)=0,"No",IF(H92&lt;=N('Statement'!$F$12),"Yes","No"))))</f>
        <v/>
      </c>
      <c r="K92" s="28">
        <f>IF(J92="Yes",N(E92),IF(N(E92)=0,"",0))</f>
        <v/>
      </c>
      <c r="L92" s="40">
        <f>IF(N(E92)=0,"",IF(N(D92)=0,"Enter the bill date",IF(N('Statement'!$F$14)=0,"Enter the statement date on the Statement sheet",IF(N(D92)&gt;N('Statement'!$F$14),"Bill date is after the statement date",IF(F92="Yes","Not counted: related party",IF(G92="Yes","Not counted: disputed",IF(J92="No","Not counted: older than the limit","")))))))</f>
        <v/>
      </c>
    </row>
    <row r="93">
      <c r="B93" s="14" t="n"/>
      <c r="C93" s="16" t="n"/>
      <c r="D93" s="42" t="n"/>
      <c r="E93" s="26" t="n"/>
      <c r="F93" s="25" t="n"/>
      <c r="G93" s="25" t="n"/>
      <c r="H93" s="43">
        <f>IF(OR(N(E93)=0,N(D93)=0,N('Statement'!$F$14)=0,N(D93)&gt;N('Statement'!$F$14)),"",N('Statement'!$F$14)-N(D93))</f>
        <v/>
      </c>
      <c r="I93" s="44">
        <f>IF(H93="","",IF(H93&lt;=30,"0-30",IF(H93&lt;=60,"31-60",IF(H93&lt;=90,"61-90",IF(H93&lt;=180,"91-180","Over 180")))))</f>
        <v/>
      </c>
      <c r="J93" s="44">
        <f>IF(N(E93)=0,"",IF(OR(H93="",F93="Yes",G93="Yes"),"No",IF(N('Statement'!$F$12)=0,"No",IF(H93&lt;=N('Statement'!$F$12),"Yes","No"))))</f>
        <v/>
      </c>
      <c r="K93" s="28">
        <f>IF(J93="Yes",N(E93),IF(N(E93)=0,"",0))</f>
        <v/>
      </c>
      <c r="L93" s="40">
        <f>IF(N(E93)=0,"",IF(N(D93)=0,"Enter the bill date",IF(N('Statement'!$F$14)=0,"Enter the statement date on the Statement sheet",IF(N(D93)&gt;N('Statement'!$F$14),"Bill date is after the statement date",IF(F93="Yes","Not counted: related party",IF(G93="Yes","Not counted: disputed",IF(J93="No","Not counted: older than the limit","")))))))</f>
        <v/>
      </c>
    </row>
    <row r="94">
      <c r="B94" s="14" t="n"/>
      <c r="C94" s="16" t="n"/>
      <c r="D94" s="42" t="n"/>
      <c r="E94" s="26" t="n"/>
      <c r="F94" s="25" t="n"/>
      <c r="G94" s="25" t="n"/>
      <c r="H94" s="43">
        <f>IF(OR(N(E94)=0,N(D94)=0,N('Statement'!$F$14)=0,N(D94)&gt;N('Statement'!$F$14)),"",N('Statement'!$F$14)-N(D94))</f>
        <v/>
      </c>
      <c r="I94" s="44">
        <f>IF(H94="","",IF(H94&lt;=30,"0-30",IF(H94&lt;=60,"31-60",IF(H94&lt;=90,"61-90",IF(H94&lt;=180,"91-180","Over 180")))))</f>
        <v/>
      </c>
      <c r="J94" s="44">
        <f>IF(N(E94)=0,"",IF(OR(H94="",F94="Yes",G94="Yes"),"No",IF(N('Statement'!$F$12)=0,"No",IF(H94&lt;=N('Statement'!$F$12),"Yes","No"))))</f>
        <v/>
      </c>
      <c r="K94" s="28">
        <f>IF(J94="Yes",N(E94),IF(N(E94)=0,"",0))</f>
        <v/>
      </c>
      <c r="L94" s="40">
        <f>IF(N(E94)=0,"",IF(N(D94)=0,"Enter the bill date",IF(N('Statement'!$F$14)=0,"Enter the statement date on the Statement sheet",IF(N(D94)&gt;N('Statement'!$F$14),"Bill date is after the statement date",IF(F94="Yes","Not counted: related party",IF(G94="Yes","Not counted: disputed",IF(J94="No","Not counted: older than the limit","")))))))</f>
        <v/>
      </c>
    </row>
    <row r="95">
      <c r="B95" s="14" t="n"/>
      <c r="C95" s="16" t="n"/>
      <c r="D95" s="42" t="n"/>
      <c r="E95" s="26" t="n"/>
      <c r="F95" s="25" t="n"/>
      <c r="G95" s="25" t="n"/>
      <c r="H95" s="43">
        <f>IF(OR(N(E95)=0,N(D95)=0,N('Statement'!$F$14)=0,N(D95)&gt;N('Statement'!$F$14)),"",N('Statement'!$F$14)-N(D95))</f>
        <v/>
      </c>
      <c r="I95" s="44">
        <f>IF(H95="","",IF(H95&lt;=30,"0-30",IF(H95&lt;=60,"31-60",IF(H95&lt;=90,"61-90",IF(H95&lt;=180,"91-180","Over 180")))))</f>
        <v/>
      </c>
      <c r="J95" s="44">
        <f>IF(N(E95)=0,"",IF(OR(H95="",F95="Yes",G95="Yes"),"No",IF(N('Statement'!$F$12)=0,"No",IF(H95&lt;=N('Statement'!$F$12),"Yes","No"))))</f>
        <v/>
      </c>
      <c r="K95" s="28">
        <f>IF(J95="Yes",N(E95),IF(N(E95)=0,"",0))</f>
        <v/>
      </c>
      <c r="L95" s="40">
        <f>IF(N(E95)=0,"",IF(N(D95)=0,"Enter the bill date",IF(N('Statement'!$F$14)=0,"Enter the statement date on the Statement sheet",IF(N(D95)&gt;N('Statement'!$F$14),"Bill date is after the statement date",IF(F95="Yes","Not counted: related party",IF(G95="Yes","Not counted: disputed",IF(J95="No","Not counted: older than the limit","")))))))</f>
        <v/>
      </c>
    </row>
    <row r="96">
      <c r="B96" s="14" t="n"/>
      <c r="C96" s="16" t="n"/>
      <c r="D96" s="42" t="n"/>
      <c r="E96" s="26" t="n"/>
      <c r="F96" s="25" t="n"/>
      <c r="G96" s="25" t="n"/>
      <c r="H96" s="43">
        <f>IF(OR(N(E96)=0,N(D96)=0,N('Statement'!$F$14)=0,N(D96)&gt;N('Statement'!$F$14)),"",N('Statement'!$F$14)-N(D96))</f>
        <v/>
      </c>
      <c r="I96" s="44">
        <f>IF(H96="","",IF(H96&lt;=30,"0-30",IF(H96&lt;=60,"31-60",IF(H96&lt;=90,"61-90",IF(H96&lt;=180,"91-180","Over 180")))))</f>
        <v/>
      </c>
      <c r="J96" s="44">
        <f>IF(N(E96)=0,"",IF(OR(H96="",F96="Yes",G96="Yes"),"No",IF(N('Statement'!$F$12)=0,"No",IF(H96&lt;=N('Statement'!$F$12),"Yes","No"))))</f>
        <v/>
      </c>
      <c r="K96" s="28">
        <f>IF(J96="Yes",N(E96),IF(N(E96)=0,"",0))</f>
        <v/>
      </c>
      <c r="L96" s="40">
        <f>IF(N(E96)=0,"",IF(N(D96)=0,"Enter the bill date",IF(N('Statement'!$F$14)=0,"Enter the statement date on the Statement sheet",IF(N(D96)&gt;N('Statement'!$F$14),"Bill date is after the statement date",IF(F96="Yes","Not counted: related party",IF(G96="Yes","Not counted: disputed",IF(J96="No","Not counted: older than the limit","")))))))</f>
        <v/>
      </c>
    </row>
    <row r="97">
      <c r="B97" s="14" t="n"/>
      <c r="C97" s="16" t="n"/>
      <c r="D97" s="42" t="n"/>
      <c r="E97" s="26" t="n"/>
      <c r="F97" s="25" t="n"/>
      <c r="G97" s="25" t="n"/>
      <c r="H97" s="43">
        <f>IF(OR(N(E97)=0,N(D97)=0,N('Statement'!$F$14)=0,N(D97)&gt;N('Statement'!$F$14)),"",N('Statement'!$F$14)-N(D97))</f>
        <v/>
      </c>
      <c r="I97" s="44">
        <f>IF(H97="","",IF(H97&lt;=30,"0-30",IF(H97&lt;=60,"31-60",IF(H97&lt;=90,"61-90",IF(H97&lt;=180,"91-180","Over 180")))))</f>
        <v/>
      </c>
      <c r="J97" s="44">
        <f>IF(N(E97)=0,"",IF(OR(H97="",F97="Yes",G97="Yes"),"No",IF(N('Statement'!$F$12)=0,"No",IF(H97&lt;=N('Statement'!$F$12),"Yes","No"))))</f>
        <v/>
      </c>
      <c r="K97" s="28">
        <f>IF(J97="Yes",N(E97),IF(N(E97)=0,"",0))</f>
        <v/>
      </c>
      <c r="L97" s="40">
        <f>IF(N(E97)=0,"",IF(N(D97)=0,"Enter the bill date",IF(N('Statement'!$F$14)=0,"Enter the statement date on the Statement sheet",IF(N(D97)&gt;N('Statement'!$F$14),"Bill date is after the statement date",IF(F97="Yes","Not counted: related party",IF(G97="Yes","Not counted: disputed",IF(J97="No","Not counted: older than the limit","")))))))</f>
        <v/>
      </c>
    </row>
    <row r="98">
      <c r="B98" s="14" t="n"/>
      <c r="C98" s="16" t="n"/>
      <c r="D98" s="42" t="n"/>
      <c r="E98" s="26" t="n"/>
      <c r="F98" s="25" t="n"/>
      <c r="G98" s="25" t="n"/>
      <c r="H98" s="43">
        <f>IF(OR(N(E98)=0,N(D98)=0,N('Statement'!$F$14)=0,N(D98)&gt;N('Statement'!$F$14)),"",N('Statement'!$F$14)-N(D98))</f>
        <v/>
      </c>
      <c r="I98" s="44">
        <f>IF(H98="","",IF(H98&lt;=30,"0-30",IF(H98&lt;=60,"31-60",IF(H98&lt;=90,"61-90",IF(H98&lt;=180,"91-180","Over 180")))))</f>
        <v/>
      </c>
      <c r="J98" s="44">
        <f>IF(N(E98)=0,"",IF(OR(H98="",F98="Yes",G98="Yes"),"No",IF(N('Statement'!$F$12)=0,"No",IF(H98&lt;=N('Statement'!$F$12),"Yes","No"))))</f>
        <v/>
      </c>
      <c r="K98" s="28">
        <f>IF(J98="Yes",N(E98),IF(N(E98)=0,"",0))</f>
        <v/>
      </c>
      <c r="L98" s="40">
        <f>IF(N(E98)=0,"",IF(N(D98)=0,"Enter the bill date",IF(N('Statement'!$F$14)=0,"Enter the statement date on the Statement sheet",IF(N(D98)&gt;N('Statement'!$F$14),"Bill date is after the statement date",IF(F98="Yes","Not counted: related party",IF(G98="Yes","Not counted: disputed",IF(J98="No","Not counted: older than the limit","")))))))</f>
        <v/>
      </c>
    </row>
    <row r="99">
      <c r="B99" s="14" t="n"/>
      <c r="C99" s="16" t="n"/>
      <c r="D99" s="42" t="n"/>
      <c r="E99" s="26" t="n"/>
      <c r="F99" s="25" t="n"/>
      <c r="G99" s="25" t="n"/>
      <c r="H99" s="43">
        <f>IF(OR(N(E99)=0,N(D99)=0,N('Statement'!$F$14)=0,N(D99)&gt;N('Statement'!$F$14)),"",N('Statement'!$F$14)-N(D99))</f>
        <v/>
      </c>
      <c r="I99" s="44">
        <f>IF(H99="","",IF(H99&lt;=30,"0-30",IF(H99&lt;=60,"31-60",IF(H99&lt;=90,"61-90",IF(H99&lt;=180,"91-180","Over 180")))))</f>
        <v/>
      </c>
      <c r="J99" s="44">
        <f>IF(N(E99)=0,"",IF(OR(H99="",F99="Yes",G99="Yes"),"No",IF(N('Statement'!$F$12)=0,"No",IF(H99&lt;=N('Statement'!$F$12),"Yes","No"))))</f>
        <v/>
      </c>
      <c r="K99" s="28">
        <f>IF(J99="Yes",N(E99),IF(N(E99)=0,"",0))</f>
        <v/>
      </c>
      <c r="L99" s="40">
        <f>IF(N(E99)=0,"",IF(N(D99)=0,"Enter the bill date",IF(N('Statement'!$F$14)=0,"Enter the statement date on the Statement sheet",IF(N(D99)&gt;N('Statement'!$F$14),"Bill date is after the statement date",IF(F99="Yes","Not counted: related party",IF(G99="Yes","Not counted: disputed",IF(J99="No","Not counted: older than the limit","")))))))</f>
        <v/>
      </c>
    </row>
    <row r="100">
      <c r="B100" s="14" t="n"/>
      <c r="C100" s="16" t="n"/>
      <c r="D100" s="42" t="n"/>
      <c r="E100" s="26" t="n"/>
      <c r="F100" s="25" t="n"/>
      <c r="G100" s="25" t="n"/>
      <c r="H100" s="43">
        <f>IF(OR(N(E100)=0,N(D100)=0,N('Statement'!$F$14)=0,N(D100)&gt;N('Statement'!$F$14)),"",N('Statement'!$F$14)-N(D100))</f>
        <v/>
      </c>
      <c r="I100" s="44">
        <f>IF(H100="","",IF(H100&lt;=30,"0-30",IF(H100&lt;=60,"31-60",IF(H100&lt;=90,"61-90",IF(H100&lt;=180,"91-180","Over 180")))))</f>
        <v/>
      </c>
      <c r="J100" s="44">
        <f>IF(N(E100)=0,"",IF(OR(H100="",F100="Yes",G100="Yes"),"No",IF(N('Statement'!$F$12)=0,"No",IF(H100&lt;=N('Statement'!$F$12),"Yes","No"))))</f>
        <v/>
      </c>
      <c r="K100" s="28">
        <f>IF(J100="Yes",N(E100),IF(N(E100)=0,"",0))</f>
        <v/>
      </c>
      <c r="L100" s="40">
        <f>IF(N(E100)=0,"",IF(N(D100)=0,"Enter the bill date",IF(N('Statement'!$F$14)=0,"Enter the statement date on the Statement sheet",IF(N(D100)&gt;N('Statement'!$F$14),"Bill date is after the statement date",IF(F100="Yes","Not counted: related party",IF(G100="Yes","Not counted: disputed",IF(J100="No","Not counted: older than the limit","")))))))</f>
        <v/>
      </c>
    </row>
    <row r="101">
      <c r="B101" s="14" t="n"/>
      <c r="C101" s="16" t="n"/>
      <c r="D101" s="42" t="n"/>
      <c r="E101" s="26" t="n"/>
      <c r="F101" s="25" t="n"/>
      <c r="G101" s="25" t="n"/>
      <c r="H101" s="43">
        <f>IF(OR(N(E101)=0,N(D101)=0,N('Statement'!$F$14)=0,N(D101)&gt;N('Statement'!$F$14)),"",N('Statement'!$F$14)-N(D101))</f>
        <v/>
      </c>
      <c r="I101" s="44">
        <f>IF(H101="","",IF(H101&lt;=30,"0-30",IF(H101&lt;=60,"31-60",IF(H101&lt;=90,"61-90",IF(H101&lt;=180,"91-180","Over 180")))))</f>
        <v/>
      </c>
      <c r="J101" s="44">
        <f>IF(N(E101)=0,"",IF(OR(H101="",F101="Yes",G101="Yes"),"No",IF(N('Statement'!$F$12)=0,"No",IF(H101&lt;=N('Statement'!$F$12),"Yes","No"))))</f>
        <v/>
      </c>
      <c r="K101" s="28">
        <f>IF(J101="Yes",N(E101),IF(N(E101)=0,"",0))</f>
        <v/>
      </c>
      <c r="L101" s="40">
        <f>IF(N(E101)=0,"",IF(N(D101)=0,"Enter the bill date",IF(N('Statement'!$F$14)=0,"Enter the statement date on the Statement sheet",IF(N(D101)&gt;N('Statement'!$F$14),"Bill date is after the statement date",IF(F101="Yes","Not counted: related party",IF(G101="Yes","Not counted: disputed",IF(J101="No","Not counted: older than the limit","")))))))</f>
        <v/>
      </c>
    </row>
    <row r="102">
      <c r="B102" s="14" t="n"/>
      <c r="C102" s="16" t="n"/>
      <c r="D102" s="42" t="n"/>
      <c r="E102" s="26" t="n"/>
      <c r="F102" s="25" t="n"/>
      <c r="G102" s="25" t="n"/>
      <c r="H102" s="43">
        <f>IF(OR(N(E102)=0,N(D102)=0,N('Statement'!$F$14)=0,N(D102)&gt;N('Statement'!$F$14)),"",N('Statement'!$F$14)-N(D102))</f>
        <v/>
      </c>
      <c r="I102" s="44">
        <f>IF(H102="","",IF(H102&lt;=30,"0-30",IF(H102&lt;=60,"31-60",IF(H102&lt;=90,"61-90",IF(H102&lt;=180,"91-180","Over 180")))))</f>
        <v/>
      </c>
      <c r="J102" s="44">
        <f>IF(N(E102)=0,"",IF(OR(H102="",F102="Yes",G102="Yes"),"No",IF(N('Statement'!$F$12)=0,"No",IF(H102&lt;=N('Statement'!$F$12),"Yes","No"))))</f>
        <v/>
      </c>
      <c r="K102" s="28">
        <f>IF(J102="Yes",N(E102),IF(N(E102)=0,"",0))</f>
        <v/>
      </c>
      <c r="L102" s="40">
        <f>IF(N(E102)=0,"",IF(N(D102)=0,"Enter the bill date",IF(N('Statement'!$F$14)=0,"Enter the statement date on the Statement sheet",IF(N(D102)&gt;N('Statement'!$F$14),"Bill date is after the statement date",IF(F102="Yes","Not counted: related party",IF(G102="Yes","Not counted: disputed",IF(J102="No","Not counted: older than the limit","")))))))</f>
        <v/>
      </c>
    </row>
    <row r="103">
      <c r="B103" s="14" t="n"/>
      <c r="C103" s="16" t="n"/>
      <c r="D103" s="42" t="n"/>
      <c r="E103" s="26" t="n"/>
      <c r="F103" s="25" t="n"/>
      <c r="G103" s="25" t="n"/>
      <c r="H103" s="43">
        <f>IF(OR(N(E103)=0,N(D103)=0,N('Statement'!$F$14)=0,N(D103)&gt;N('Statement'!$F$14)),"",N('Statement'!$F$14)-N(D103))</f>
        <v/>
      </c>
      <c r="I103" s="44">
        <f>IF(H103="","",IF(H103&lt;=30,"0-30",IF(H103&lt;=60,"31-60",IF(H103&lt;=90,"61-90",IF(H103&lt;=180,"91-180","Over 180")))))</f>
        <v/>
      </c>
      <c r="J103" s="44">
        <f>IF(N(E103)=0,"",IF(OR(H103="",F103="Yes",G103="Yes"),"No",IF(N('Statement'!$F$12)=0,"No",IF(H103&lt;=N('Statement'!$F$12),"Yes","No"))))</f>
        <v/>
      </c>
      <c r="K103" s="28">
        <f>IF(J103="Yes",N(E103),IF(N(E103)=0,"",0))</f>
        <v/>
      </c>
      <c r="L103" s="40">
        <f>IF(N(E103)=0,"",IF(N(D103)=0,"Enter the bill date",IF(N('Statement'!$F$14)=0,"Enter the statement date on the Statement sheet",IF(N(D103)&gt;N('Statement'!$F$14),"Bill date is after the statement date",IF(F103="Yes","Not counted: related party",IF(G103="Yes","Not counted: disputed",IF(J103="No","Not counted: older than the limit","")))))))</f>
        <v/>
      </c>
    </row>
    <row r="104">
      <c r="B104" s="14" t="n"/>
      <c r="C104" s="16" t="n"/>
      <c r="D104" s="42" t="n"/>
      <c r="E104" s="26" t="n"/>
      <c r="F104" s="25" t="n"/>
      <c r="G104" s="25" t="n"/>
      <c r="H104" s="43">
        <f>IF(OR(N(E104)=0,N(D104)=0,N('Statement'!$F$14)=0,N(D104)&gt;N('Statement'!$F$14)),"",N('Statement'!$F$14)-N(D104))</f>
        <v/>
      </c>
      <c r="I104" s="44">
        <f>IF(H104="","",IF(H104&lt;=30,"0-30",IF(H104&lt;=60,"31-60",IF(H104&lt;=90,"61-90",IF(H104&lt;=180,"91-180","Over 180")))))</f>
        <v/>
      </c>
      <c r="J104" s="44">
        <f>IF(N(E104)=0,"",IF(OR(H104="",F104="Yes",G104="Yes"),"No",IF(N('Statement'!$F$12)=0,"No",IF(H104&lt;=N('Statement'!$F$12),"Yes","No"))))</f>
        <v/>
      </c>
      <c r="K104" s="28">
        <f>IF(J104="Yes",N(E104),IF(N(E104)=0,"",0))</f>
        <v/>
      </c>
      <c r="L104" s="40">
        <f>IF(N(E104)=0,"",IF(N(D104)=0,"Enter the bill date",IF(N('Statement'!$F$14)=0,"Enter the statement date on the Statement sheet",IF(N(D104)&gt;N('Statement'!$F$14),"Bill date is after the statement date",IF(F104="Yes","Not counted: related party",IF(G104="Yes","Not counted: disputed",IF(J104="No","Not counted: older than the limit","")))))))</f>
        <v/>
      </c>
    </row>
    <row r="105">
      <c r="B105" s="14" t="n"/>
      <c r="C105" s="16" t="n"/>
      <c r="D105" s="42" t="n"/>
      <c r="E105" s="26" t="n"/>
      <c r="F105" s="25" t="n"/>
      <c r="G105" s="25" t="n"/>
      <c r="H105" s="43">
        <f>IF(OR(N(E105)=0,N(D105)=0,N('Statement'!$F$14)=0,N(D105)&gt;N('Statement'!$F$14)),"",N('Statement'!$F$14)-N(D105))</f>
        <v/>
      </c>
      <c r="I105" s="44">
        <f>IF(H105="","",IF(H105&lt;=30,"0-30",IF(H105&lt;=60,"31-60",IF(H105&lt;=90,"61-90",IF(H105&lt;=180,"91-180","Over 180")))))</f>
        <v/>
      </c>
      <c r="J105" s="44">
        <f>IF(N(E105)=0,"",IF(OR(H105="",F105="Yes",G105="Yes"),"No",IF(N('Statement'!$F$12)=0,"No",IF(H105&lt;=N('Statement'!$F$12),"Yes","No"))))</f>
        <v/>
      </c>
      <c r="K105" s="28">
        <f>IF(J105="Yes",N(E105),IF(N(E105)=0,"",0))</f>
        <v/>
      </c>
      <c r="L105" s="40">
        <f>IF(N(E105)=0,"",IF(N(D105)=0,"Enter the bill date",IF(N('Statement'!$F$14)=0,"Enter the statement date on the Statement sheet",IF(N(D105)&gt;N('Statement'!$F$14),"Bill date is after the statement date",IF(F105="Yes","Not counted: related party",IF(G105="Yes","Not counted: disputed",IF(J105="No","Not counted: older than the limit","")))))))</f>
        <v/>
      </c>
    </row>
    <row r="106" ht="18" customHeight="1">
      <c r="B106" s="29" t="inlineStr">
        <is>
          <t>Total</t>
        </is>
      </c>
      <c r="C106" s="30" t="n"/>
      <c r="D106" s="30" t="n"/>
      <c r="E106" s="31">
        <f>SUM($E$6:$E$105)</f>
        <v/>
      </c>
      <c r="F106" s="30" t="n"/>
      <c r="G106" s="30" t="n"/>
      <c r="H106" s="30" t="n"/>
      <c r="I106" s="30" t="n"/>
      <c r="J106" s="30" t="n"/>
      <c r="K106" s="31">
        <f>SUM($K$6:$K$105)</f>
        <v/>
      </c>
      <c r="L106" s="30" t="n"/>
    </row>
    <row r="107" ht="18" customHeight="1">
      <c r="B107" s="12" t="inlineStr">
        <is>
          <t>Not counted</t>
        </is>
      </c>
      <c r="E107" s="27">
        <f>$E$106-$K$106</f>
        <v/>
      </c>
    </row>
    <row r="108"/>
    <row r="109" ht="19" customHeight="1">
      <c r="B109" s="3" t="inlineStr">
        <is>
          <t xml:space="preserve">  BY AGE</t>
        </is>
      </c>
      <c r="C109" s="4" t="n"/>
      <c r="D109" s="4" t="n"/>
      <c r="E109" s="4" t="n"/>
      <c r="F109" s="4" t="n"/>
      <c r="G109" s="4" t="n"/>
      <c r="H109" s="4" t="n"/>
      <c r="I109" s="4" t="n"/>
      <c r="J109" s="4" t="n"/>
      <c r="K109" s="4" t="n"/>
      <c r="L109" s="4" t="n"/>
    </row>
    <row r="110" ht="19" customHeight="1">
      <c r="B110" s="23" t="inlineStr">
        <is>
          <t>Age band (days)</t>
        </is>
      </c>
      <c r="E110" s="23" t="inlineStr">
        <is>
          <t>Amount</t>
        </is>
      </c>
      <c r="F110" s="23" t="inlineStr">
        <is>
          <t>Bills</t>
        </is>
      </c>
    </row>
    <row r="111" ht="18" customHeight="1">
      <c r="B111" s="12" t="inlineStr">
        <is>
          <t>0-30</t>
        </is>
      </c>
      <c r="E111" s="27">
        <f>SUMIFS($E$6:$E$105,$I$6:$I$105,"0-30")</f>
        <v/>
      </c>
      <c r="F111" s="43">
        <f>COUNTIF($I$6:$I$105,"0-30")</f>
        <v/>
      </c>
    </row>
    <row r="112" ht="18" customHeight="1">
      <c r="B112" s="12" t="inlineStr">
        <is>
          <t>31-60</t>
        </is>
      </c>
      <c r="E112" s="27">
        <f>SUMIFS($E$6:$E$105,$I$6:$I$105,"31-60")</f>
        <v/>
      </c>
      <c r="F112" s="43">
        <f>COUNTIF($I$6:$I$105,"31-60")</f>
        <v/>
      </c>
    </row>
    <row r="113" ht="18" customHeight="1">
      <c r="B113" s="12" t="inlineStr">
        <is>
          <t>61-90</t>
        </is>
      </c>
      <c r="E113" s="27">
        <f>SUMIFS($E$6:$E$105,$I$6:$I$105,"61-90")</f>
        <v/>
      </c>
      <c r="F113" s="43">
        <f>COUNTIF($I$6:$I$105,"61-90")</f>
        <v/>
      </c>
    </row>
    <row r="114" ht="18" customHeight="1">
      <c r="B114" s="12" t="inlineStr">
        <is>
          <t>91-180</t>
        </is>
      </c>
      <c r="E114" s="27">
        <f>SUMIFS($E$6:$E$105,$I$6:$I$105,"91-180")</f>
        <v/>
      </c>
      <c r="F114" s="43">
        <f>COUNTIF($I$6:$I$105,"91-180")</f>
        <v/>
      </c>
    </row>
    <row r="115" ht="18" customHeight="1">
      <c r="B115" s="12" t="inlineStr">
        <is>
          <t>Over 180</t>
        </is>
      </c>
      <c r="E115" s="27">
        <f>SUMIFS($E$6:$E$105,$I$6:$I$105,"Over 180")</f>
        <v/>
      </c>
      <c r="F115" s="43">
        <f>COUNTIF($I$6:$I$105,"Over 180")</f>
        <v/>
      </c>
    </row>
    <row r="116"/>
    <row r="117" ht="16" customHeight="1">
      <c r="B117" s="45" t="inlineStr">
        <is>
          <t>Message for the check list:</t>
        </is>
      </c>
      <c r="C117" s="46">
        <f>IF(COUNTIF($L$6:$L$105,"Bill date*")+COUNTIF($L$6:$L$105,"Enter*")&gt;0,"Book Debts: some rows need a date or have a bill dated after the statement. See the Check column.","")</f>
        <v/>
      </c>
    </row>
    <row r="118"/>
    <row r="119" ht="40" customHeight="1">
      <c r="B119" s="8" t="inlineStr">
        <is>
          <t>Your sanction letter sets which book debts count: for example an age limit, or leaving out related parties and disputed bills. If it excludes anything else (government dues, export bills, debts already financed elsewhere), mark those rows as not counted by entering them as disputed, or leave them off. Where a customer is a person rather than a business, record only what the statement needs: the name, the bill and the amount.</t>
        </is>
      </c>
      <c r="C119" s="9" t="n"/>
      <c r="D119" s="9" t="n"/>
      <c r="E119" s="9" t="n"/>
      <c r="F119" s="9" t="n"/>
      <c r="G119" s="9" t="n"/>
      <c r="H119" s="9" t="n"/>
      <c r="I119" s="9" t="n"/>
      <c r="J119" s="9" t="n"/>
      <c r="K119" s="9" t="n"/>
      <c r="L119" s="9" t="n"/>
    </row>
    <row r="120"/>
    <row r="121" ht="16" customHeight="1">
      <c r="B12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6">
    <mergeCell ref="C117:L117"/>
    <mergeCell ref="B119:L119"/>
    <mergeCell ref="B109:L109"/>
    <mergeCell ref="B3:L3"/>
    <mergeCell ref="B2:L2"/>
    <mergeCell ref="B121:L121"/>
  </mergeCells>
  <dataValidations count="3">
    <dataValidation sqref="D6:D105" showDropDown="0" showInputMessage="0" showErrorMessage="1" allowBlank="1" errorTitle="Enter a date" error="Enter a date, for example 31-Oct-2026." type="date" operator="between">
      <formula1>DATE(2000,1,1)</formula1>
      <formula2>DATE(2100,12,31)</formula2>
    </dataValidation>
    <dataValidation sqref="E6:E105" showDropDown="0" showInputMessage="0" showErrorMessage="1" allowBlank="1" errorTitle="Enter an amount" error="Enter the amount in rupees as a number, with no minus sign." type="decimal" operator="greaterThanOrEqual">
      <formula1>0</formula1>
    </dataValidation>
    <dataValidation sqref="F6:G105" showDropDown="0" showInputMessage="0" showErrorMessage="1" allowBlank="1" errorTitle="Pick from the list" error="Pick an option from the drop-down list." type="list">
      <formula1>=Lists!$C$2:$C$3</formula1>
    </dataValidation>
  </dataValidations>
  <pageMargins left="0.3" right="0.3" top="0.4" bottom="0.4"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M21"/>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14" customWidth="1" min="2" max="2"/>
    <col width="14" customWidth="1" min="3" max="3"/>
    <col width="15" customWidth="1" min="4" max="4"/>
    <col width="15" customWidth="1" min="5" max="5"/>
    <col width="9" customWidth="1" min="6" max="6"/>
    <col width="9" customWidth="1" min="7" max="7"/>
    <col width="15" customWidth="1" min="8" max="8"/>
    <col width="15" customWidth="1" min="9" max="9"/>
    <col width="15" customWidth="1" min="10" max="10"/>
    <col width="15" customWidth="1" min="11" max="11"/>
    <col width="15" customWidth="1" min="12" max="12"/>
    <col width="46" customWidth="1" min="13" max="13"/>
    <col width="2" customWidth="1" min="14" max="14"/>
  </cols>
  <sheetData>
    <row r="1"/>
    <row r="2" ht="26" customHeight="1">
      <c r="B2" s="1" t="inlineStr">
        <is>
          <t>MONTHLY TRACKER  (one row per statement you submit)</t>
        </is>
      </c>
    </row>
    <row r="3" ht="16" customHeight="1">
      <c r="B3" s="11" t="inlineStr">
        <is>
          <t>Copy the stock and book-debt figures from each month's Statement sheet before you overwrite it. The margins and the limit are taken from the Statement sheet unless you type over them for a month when they were different.</t>
        </is>
      </c>
    </row>
    <row r="4"/>
    <row r="5" ht="48" customHeight="1">
      <c r="B5" s="23" t="inlineStr">
        <is>
          <t>Statement as on</t>
        </is>
      </c>
      <c r="C5" s="23" t="inlineStr">
        <is>
          <t>Submitted on</t>
        </is>
      </c>
      <c r="D5" s="23" t="inlineStr">
        <is>
          <t>Stock the bank counts</t>
        </is>
      </c>
      <c r="E5" s="23" t="inlineStr">
        <is>
          <t>Book debts the bank counts</t>
        </is>
      </c>
      <c r="F5" s="23" t="inlineStr">
        <is>
          <t>Margin on stock</t>
        </is>
      </c>
      <c r="G5" s="23" t="inlineStr">
        <is>
          <t>Margin on book debts</t>
        </is>
      </c>
      <c r="H5" s="23" t="inlineStr">
        <is>
          <t>Drawing power</t>
        </is>
      </c>
      <c r="I5" s="23" t="inlineStr">
        <is>
          <t>Sanctioned limit</t>
        </is>
      </c>
      <c r="J5" s="23" t="inlineStr">
        <is>
          <t>Drawing power you can use</t>
        </is>
      </c>
      <c r="K5" s="23" t="inlineStr">
        <is>
          <t>Balance outstanding</t>
        </is>
      </c>
      <c r="L5" s="23" t="inlineStr">
        <is>
          <t>Headroom</t>
        </is>
      </c>
      <c r="M5" s="23" t="inlineStr">
        <is>
          <t>Check</t>
        </is>
      </c>
    </row>
    <row r="6">
      <c r="B6" s="42" t="n"/>
      <c r="C6" s="42" t="n"/>
      <c r="D6" s="26" t="n"/>
      <c r="E6" s="26" t="n"/>
      <c r="F6" s="47" t="n"/>
      <c r="G6" s="47" t="n"/>
      <c r="H6" s="28">
        <f>IF(N(B6)=0,"",ROUND(N(D6)*(1-IF(F6="",N('Statement'!$F$10),N(F6))),0)+ROUND(N(E6)*(1-IF(G6="",N('Statement'!$F$11),N(G6))),0))</f>
        <v/>
      </c>
      <c r="I6" s="27">
        <f>IF(N(B6)=0,"",N('Statement'!$F$9))</f>
        <v/>
      </c>
      <c r="J6" s="27">
        <f>IF(N(B6)=0,"",MIN(H6,I6))</f>
        <v/>
      </c>
      <c r="K6" s="26" t="n"/>
      <c r="L6" s="28">
        <f>IF(N(B6)=0,"",J6-N(K6))</f>
        <v/>
      </c>
      <c r="M6" s="40">
        <f>IF(N(B6)=0,"",TRIM(IF(N(C6)=0,"Enter the date you submitted it.",IF(AND(N('Statement'!$F$15)&gt;0,C6&gt;DATE(YEAR(B6),MONTH(B6)+1,N('Statement'!$F$15))),"Submitted after the due day in your sanction letter.",""))&amp;IF(L6&lt;0," Over drawing power this month.","")))</f>
        <v/>
      </c>
    </row>
    <row r="7">
      <c r="B7" s="42" t="n"/>
      <c r="C7" s="42" t="n"/>
      <c r="D7" s="26" t="n"/>
      <c r="E7" s="26" t="n"/>
      <c r="F7" s="47" t="n"/>
      <c r="G7" s="47" t="n"/>
      <c r="H7" s="28">
        <f>IF(N(B7)=0,"",ROUND(N(D7)*(1-IF(F7="",N('Statement'!$F$10),N(F7))),0)+ROUND(N(E7)*(1-IF(G7="",N('Statement'!$F$11),N(G7))),0))</f>
        <v/>
      </c>
      <c r="I7" s="27">
        <f>IF(N(B7)=0,"",N('Statement'!$F$9))</f>
        <v/>
      </c>
      <c r="J7" s="27">
        <f>IF(N(B7)=0,"",MIN(H7,I7))</f>
        <v/>
      </c>
      <c r="K7" s="26" t="n"/>
      <c r="L7" s="28">
        <f>IF(N(B7)=0,"",J7-N(K7))</f>
        <v/>
      </c>
      <c r="M7" s="40">
        <f>IF(N(B7)=0,"",TRIM(IF(N(C7)=0,"Enter the date you submitted it.",IF(AND(N('Statement'!$F$15)&gt;0,C7&gt;DATE(YEAR(B7),MONTH(B7)+1,N('Statement'!$F$15))),"Submitted after the due day in your sanction letter.",""))&amp;IF(L7&lt;0," Over drawing power this month.","")))</f>
        <v/>
      </c>
    </row>
    <row r="8">
      <c r="B8" s="42" t="n"/>
      <c r="C8" s="42" t="n"/>
      <c r="D8" s="26" t="n"/>
      <c r="E8" s="26" t="n"/>
      <c r="F8" s="47" t="n"/>
      <c r="G8" s="47" t="n"/>
      <c r="H8" s="28">
        <f>IF(N(B8)=0,"",ROUND(N(D8)*(1-IF(F8="",N('Statement'!$F$10),N(F8))),0)+ROUND(N(E8)*(1-IF(G8="",N('Statement'!$F$11),N(G8))),0))</f>
        <v/>
      </c>
      <c r="I8" s="27">
        <f>IF(N(B8)=0,"",N('Statement'!$F$9))</f>
        <v/>
      </c>
      <c r="J8" s="27">
        <f>IF(N(B8)=0,"",MIN(H8,I8))</f>
        <v/>
      </c>
      <c r="K8" s="26" t="n"/>
      <c r="L8" s="28">
        <f>IF(N(B8)=0,"",J8-N(K8))</f>
        <v/>
      </c>
      <c r="M8" s="40">
        <f>IF(N(B8)=0,"",TRIM(IF(N(C8)=0,"Enter the date you submitted it.",IF(AND(N('Statement'!$F$15)&gt;0,C8&gt;DATE(YEAR(B8),MONTH(B8)+1,N('Statement'!$F$15))),"Submitted after the due day in your sanction letter.",""))&amp;IF(L8&lt;0," Over drawing power this month.","")))</f>
        <v/>
      </c>
    </row>
    <row r="9">
      <c r="B9" s="42" t="n"/>
      <c r="C9" s="42" t="n"/>
      <c r="D9" s="26" t="n"/>
      <c r="E9" s="26" t="n"/>
      <c r="F9" s="47" t="n"/>
      <c r="G9" s="47" t="n"/>
      <c r="H9" s="28">
        <f>IF(N(B9)=0,"",ROUND(N(D9)*(1-IF(F9="",N('Statement'!$F$10),N(F9))),0)+ROUND(N(E9)*(1-IF(G9="",N('Statement'!$F$11),N(G9))),0))</f>
        <v/>
      </c>
      <c r="I9" s="27">
        <f>IF(N(B9)=0,"",N('Statement'!$F$9))</f>
        <v/>
      </c>
      <c r="J9" s="27">
        <f>IF(N(B9)=0,"",MIN(H9,I9))</f>
        <v/>
      </c>
      <c r="K9" s="26" t="n"/>
      <c r="L9" s="28">
        <f>IF(N(B9)=0,"",J9-N(K9))</f>
        <v/>
      </c>
      <c r="M9" s="40">
        <f>IF(N(B9)=0,"",TRIM(IF(N(C9)=0,"Enter the date you submitted it.",IF(AND(N('Statement'!$F$15)&gt;0,C9&gt;DATE(YEAR(B9),MONTH(B9)+1,N('Statement'!$F$15))),"Submitted after the due day in your sanction letter.",""))&amp;IF(L9&lt;0," Over drawing power this month.","")))</f>
        <v/>
      </c>
    </row>
    <row r="10">
      <c r="B10" s="42" t="n"/>
      <c r="C10" s="42" t="n"/>
      <c r="D10" s="26" t="n"/>
      <c r="E10" s="26" t="n"/>
      <c r="F10" s="47" t="n"/>
      <c r="G10" s="47" t="n"/>
      <c r="H10" s="28">
        <f>IF(N(B10)=0,"",ROUND(N(D10)*(1-IF(F10="",N('Statement'!$F$10),N(F10))),0)+ROUND(N(E10)*(1-IF(G10="",N('Statement'!$F$11),N(G10))),0))</f>
        <v/>
      </c>
      <c r="I10" s="27">
        <f>IF(N(B10)=0,"",N('Statement'!$F$9))</f>
        <v/>
      </c>
      <c r="J10" s="27">
        <f>IF(N(B10)=0,"",MIN(H10,I10))</f>
        <v/>
      </c>
      <c r="K10" s="26" t="n"/>
      <c r="L10" s="28">
        <f>IF(N(B10)=0,"",J10-N(K10))</f>
        <v/>
      </c>
      <c r="M10" s="40">
        <f>IF(N(B10)=0,"",TRIM(IF(N(C10)=0,"Enter the date you submitted it.",IF(AND(N('Statement'!$F$15)&gt;0,C10&gt;DATE(YEAR(B10),MONTH(B10)+1,N('Statement'!$F$15))),"Submitted after the due day in your sanction letter.",""))&amp;IF(L10&lt;0," Over drawing power this month.","")))</f>
        <v/>
      </c>
    </row>
    <row r="11">
      <c r="B11" s="42" t="n"/>
      <c r="C11" s="42" t="n"/>
      <c r="D11" s="26" t="n"/>
      <c r="E11" s="26" t="n"/>
      <c r="F11" s="47" t="n"/>
      <c r="G11" s="47" t="n"/>
      <c r="H11" s="28">
        <f>IF(N(B11)=0,"",ROUND(N(D11)*(1-IF(F11="",N('Statement'!$F$10),N(F11))),0)+ROUND(N(E11)*(1-IF(G11="",N('Statement'!$F$11),N(G11))),0))</f>
        <v/>
      </c>
      <c r="I11" s="27">
        <f>IF(N(B11)=0,"",N('Statement'!$F$9))</f>
        <v/>
      </c>
      <c r="J11" s="27">
        <f>IF(N(B11)=0,"",MIN(H11,I11))</f>
        <v/>
      </c>
      <c r="K11" s="26" t="n"/>
      <c r="L11" s="28">
        <f>IF(N(B11)=0,"",J11-N(K11))</f>
        <v/>
      </c>
      <c r="M11" s="40">
        <f>IF(N(B11)=0,"",TRIM(IF(N(C11)=0,"Enter the date you submitted it.",IF(AND(N('Statement'!$F$15)&gt;0,C11&gt;DATE(YEAR(B11),MONTH(B11)+1,N('Statement'!$F$15))),"Submitted after the due day in your sanction letter.",""))&amp;IF(L11&lt;0," Over drawing power this month.","")))</f>
        <v/>
      </c>
    </row>
    <row r="12">
      <c r="B12" s="42" t="n"/>
      <c r="C12" s="42" t="n"/>
      <c r="D12" s="26" t="n"/>
      <c r="E12" s="26" t="n"/>
      <c r="F12" s="47" t="n"/>
      <c r="G12" s="47" t="n"/>
      <c r="H12" s="28">
        <f>IF(N(B12)=0,"",ROUND(N(D12)*(1-IF(F12="",N('Statement'!$F$10),N(F12))),0)+ROUND(N(E12)*(1-IF(G12="",N('Statement'!$F$11),N(G12))),0))</f>
        <v/>
      </c>
      <c r="I12" s="27">
        <f>IF(N(B12)=0,"",N('Statement'!$F$9))</f>
        <v/>
      </c>
      <c r="J12" s="27">
        <f>IF(N(B12)=0,"",MIN(H12,I12))</f>
        <v/>
      </c>
      <c r="K12" s="26" t="n"/>
      <c r="L12" s="28">
        <f>IF(N(B12)=0,"",J12-N(K12))</f>
        <v/>
      </c>
      <c r="M12" s="40">
        <f>IF(N(B12)=0,"",TRIM(IF(N(C12)=0,"Enter the date you submitted it.",IF(AND(N('Statement'!$F$15)&gt;0,C12&gt;DATE(YEAR(B12),MONTH(B12)+1,N('Statement'!$F$15))),"Submitted after the due day in your sanction letter.",""))&amp;IF(L12&lt;0," Over drawing power this month.","")))</f>
        <v/>
      </c>
    </row>
    <row r="13">
      <c r="B13" s="42" t="n"/>
      <c r="C13" s="42" t="n"/>
      <c r="D13" s="26" t="n"/>
      <c r="E13" s="26" t="n"/>
      <c r="F13" s="47" t="n"/>
      <c r="G13" s="47" t="n"/>
      <c r="H13" s="28">
        <f>IF(N(B13)=0,"",ROUND(N(D13)*(1-IF(F13="",N('Statement'!$F$10),N(F13))),0)+ROUND(N(E13)*(1-IF(G13="",N('Statement'!$F$11),N(G13))),0))</f>
        <v/>
      </c>
      <c r="I13" s="27">
        <f>IF(N(B13)=0,"",N('Statement'!$F$9))</f>
        <v/>
      </c>
      <c r="J13" s="27">
        <f>IF(N(B13)=0,"",MIN(H13,I13))</f>
        <v/>
      </c>
      <c r="K13" s="26" t="n"/>
      <c r="L13" s="28">
        <f>IF(N(B13)=0,"",J13-N(K13))</f>
        <v/>
      </c>
      <c r="M13" s="40">
        <f>IF(N(B13)=0,"",TRIM(IF(N(C13)=0,"Enter the date you submitted it.",IF(AND(N('Statement'!$F$15)&gt;0,C13&gt;DATE(YEAR(B13),MONTH(B13)+1,N('Statement'!$F$15))),"Submitted after the due day in your sanction letter.",""))&amp;IF(L13&lt;0," Over drawing power this month.","")))</f>
        <v/>
      </c>
    </row>
    <row r="14">
      <c r="B14" s="42" t="n"/>
      <c r="C14" s="42" t="n"/>
      <c r="D14" s="26" t="n"/>
      <c r="E14" s="26" t="n"/>
      <c r="F14" s="47" t="n"/>
      <c r="G14" s="47" t="n"/>
      <c r="H14" s="28">
        <f>IF(N(B14)=0,"",ROUND(N(D14)*(1-IF(F14="",N('Statement'!$F$10),N(F14))),0)+ROUND(N(E14)*(1-IF(G14="",N('Statement'!$F$11),N(G14))),0))</f>
        <v/>
      </c>
      <c r="I14" s="27">
        <f>IF(N(B14)=0,"",N('Statement'!$F$9))</f>
        <v/>
      </c>
      <c r="J14" s="27">
        <f>IF(N(B14)=0,"",MIN(H14,I14))</f>
        <v/>
      </c>
      <c r="K14" s="26" t="n"/>
      <c r="L14" s="28">
        <f>IF(N(B14)=0,"",J14-N(K14))</f>
        <v/>
      </c>
      <c r="M14" s="40">
        <f>IF(N(B14)=0,"",TRIM(IF(N(C14)=0,"Enter the date you submitted it.",IF(AND(N('Statement'!$F$15)&gt;0,C14&gt;DATE(YEAR(B14),MONTH(B14)+1,N('Statement'!$F$15))),"Submitted after the due day in your sanction letter.",""))&amp;IF(L14&lt;0," Over drawing power this month.","")))</f>
        <v/>
      </c>
    </row>
    <row r="15">
      <c r="B15" s="42" t="n"/>
      <c r="C15" s="42" t="n"/>
      <c r="D15" s="26" t="n"/>
      <c r="E15" s="26" t="n"/>
      <c r="F15" s="47" t="n"/>
      <c r="G15" s="47" t="n"/>
      <c r="H15" s="28">
        <f>IF(N(B15)=0,"",ROUND(N(D15)*(1-IF(F15="",N('Statement'!$F$10),N(F15))),0)+ROUND(N(E15)*(1-IF(G15="",N('Statement'!$F$11),N(G15))),0))</f>
        <v/>
      </c>
      <c r="I15" s="27">
        <f>IF(N(B15)=0,"",N('Statement'!$F$9))</f>
        <v/>
      </c>
      <c r="J15" s="27">
        <f>IF(N(B15)=0,"",MIN(H15,I15))</f>
        <v/>
      </c>
      <c r="K15" s="26" t="n"/>
      <c r="L15" s="28">
        <f>IF(N(B15)=0,"",J15-N(K15))</f>
        <v/>
      </c>
      <c r="M15" s="40">
        <f>IF(N(B15)=0,"",TRIM(IF(N(C15)=0,"Enter the date you submitted it.",IF(AND(N('Statement'!$F$15)&gt;0,C15&gt;DATE(YEAR(B15),MONTH(B15)+1,N('Statement'!$F$15))),"Submitted after the due day in your sanction letter.",""))&amp;IF(L15&lt;0," Over drawing power this month.","")))</f>
        <v/>
      </c>
    </row>
    <row r="16">
      <c r="B16" s="42" t="n"/>
      <c r="C16" s="42" t="n"/>
      <c r="D16" s="26" t="n"/>
      <c r="E16" s="26" t="n"/>
      <c r="F16" s="47" t="n"/>
      <c r="G16" s="47" t="n"/>
      <c r="H16" s="28">
        <f>IF(N(B16)=0,"",ROUND(N(D16)*(1-IF(F16="",N('Statement'!$F$10),N(F16))),0)+ROUND(N(E16)*(1-IF(G16="",N('Statement'!$F$11),N(G16))),0))</f>
        <v/>
      </c>
      <c r="I16" s="27">
        <f>IF(N(B16)=0,"",N('Statement'!$F$9))</f>
        <v/>
      </c>
      <c r="J16" s="27">
        <f>IF(N(B16)=0,"",MIN(H16,I16))</f>
        <v/>
      </c>
      <c r="K16" s="26" t="n"/>
      <c r="L16" s="28">
        <f>IF(N(B16)=0,"",J16-N(K16))</f>
        <v/>
      </c>
      <c r="M16" s="40">
        <f>IF(N(B16)=0,"",TRIM(IF(N(C16)=0,"Enter the date you submitted it.",IF(AND(N('Statement'!$F$15)&gt;0,C16&gt;DATE(YEAR(B16),MONTH(B16)+1,N('Statement'!$F$15))),"Submitted after the due day in your sanction letter.",""))&amp;IF(L16&lt;0," Over drawing power this month.","")))</f>
        <v/>
      </c>
    </row>
    <row r="17">
      <c r="B17" s="42" t="n"/>
      <c r="C17" s="42" t="n"/>
      <c r="D17" s="26" t="n"/>
      <c r="E17" s="26" t="n"/>
      <c r="F17" s="47" t="n"/>
      <c r="G17" s="47" t="n"/>
      <c r="H17" s="28">
        <f>IF(N(B17)=0,"",ROUND(N(D17)*(1-IF(F17="",N('Statement'!$F$10),N(F17))),0)+ROUND(N(E17)*(1-IF(G17="",N('Statement'!$F$11),N(G17))),0))</f>
        <v/>
      </c>
      <c r="I17" s="27">
        <f>IF(N(B17)=0,"",N('Statement'!$F$9))</f>
        <v/>
      </c>
      <c r="J17" s="27">
        <f>IF(N(B17)=0,"",MIN(H17,I17))</f>
        <v/>
      </c>
      <c r="K17" s="26" t="n"/>
      <c r="L17" s="28">
        <f>IF(N(B17)=0,"",J17-N(K17))</f>
        <v/>
      </c>
      <c r="M17" s="40">
        <f>IF(N(B17)=0,"",TRIM(IF(N(C17)=0,"Enter the date you submitted it.",IF(AND(N('Statement'!$F$15)&gt;0,C17&gt;DATE(YEAR(B17),MONTH(B17)+1,N('Statement'!$F$15))),"Submitted after the due day in your sanction letter.",""))&amp;IF(L17&lt;0," Over drawing power this month.","")))</f>
        <v/>
      </c>
    </row>
    <row r="18"/>
    <row r="19" ht="16" customHeight="1">
      <c r="B19" s="8" t="inlineStr">
        <is>
          <t>The RBI requires a bank to base drawing power on a current stock statement and not to rely on one more than three months old. A gap of three months in this tracker is one your bank may notice.</t>
        </is>
      </c>
      <c r="C19" s="9" t="n"/>
      <c r="D19" s="9" t="n"/>
      <c r="E19" s="9" t="n"/>
      <c r="F19" s="9" t="n"/>
      <c r="G19" s="9" t="n"/>
      <c r="H19" s="9" t="n"/>
      <c r="I19" s="9" t="n"/>
      <c r="J19" s="9" t="n"/>
      <c r="K19" s="9" t="n"/>
      <c r="L19" s="9" t="n"/>
      <c r="M19" s="9" t="n"/>
    </row>
    <row r="20"/>
    <row r="21" ht="16" customHeight="1">
      <c r="B2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4">
    <mergeCell ref="B3:M3"/>
    <mergeCell ref="B19:M19"/>
    <mergeCell ref="B2:M2"/>
    <mergeCell ref="B21:M21"/>
  </mergeCells>
  <dataValidations count="4">
    <dataValidation sqref="B6:C17" showDropDown="0" showInputMessage="0" showErrorMessage="1" allowBlank="1" errorTitle="Enter a date" error="Enter a date, for example 31-Oct-2026." type="date" operator="between">
      <formula1>DATE(2000,1,1)</formula1>
      <formula2>DATE(2100,12,31)</formula2>
    </dataValidation>
    <dataValidation sqref="D6:E17" showDropDown="0" showInputMessage="0" showErrorMessage="1" allowBlank="1" errorTitle="Enter an amount" error="Enter the amount in rupees as a number, with no minus sign." type="decimal" operator="greaterThanOrEqual">
      <formula1>0</formula1>
    </dataValidation>
    <dataValidation sqref="K6:K17" showDropDown="0" showInputMessage="0" showErrorMessage="1" allowBlank="1" errorTitle="Enter an amount" error="Enter the amount in rupees as a number, with no minus sign." type="decimal" operator="greaterThanOrEqual">
      <formula1>0</formula1>
    </dataValidation>
    <dataValidation sqref="F6:G17" showDropDown="0" showInputMessage="0" showErrorMessage="1" allowBlank="1" errorTitle="Enter a percentage" error="Type the margin with a % sign, for example 25%. It must be between 0% and 100%." type="decimal" operator="between">
      <formula1>0</formula1>
      <formula2>1</formula2>
    </dataValidation>
  </dataValidations>
  <pageMargins left="0.3" right="0.3" top="0.4" bottom="0.4" header="0.5" footer="0.5"/>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D18"/>
  <sheetViews>
    <sheetView showGridLines="0" workbookViewId="0">
      <selection activeCell="A1" sqref="A1"/>
    </sheetView>
  </sheetViews>
  <sheetFormatPr baseColWidth="8" defaultRowHeight="15"/>
  <cols>
    <col width="2" customWidth="1" min="1" max="1"/>
    <col width="32" customWidth="1" min="2" max="2"/>
    <col width="64" customWidth="1" min="3" max="3"/>
    <col width="48" customWidth="1" min="4" max="4"/>
    <col width="2" customWidth="1" min="5" max="5"/>
  </cols>
  <sheetData>
    <row r="1"/>
    <row r="2" ht="26" customHeight="1">
      <c r="B2" s="1" t="inlineStr">
        <is>
          <t>THE RULES BEHIND THE STATEMENT AND THE CHECKS</t>
        </is>
      </c>
    </row>
    <row r="3" ht="28" customHeight="1">
      <c r="B3" s="11" t="inlineStr">
        <is>
          <t>What the Reserve Bank of India tells banks about drawing power and stock statements, and the accounting rule for valuing stock. Your sanction letter sets the margins and what is counted.</t>
        </is>
      </c>
    </row>
    <row r="4"/>
    <row r="5" ht="19" customHeight="1">
      <c r="B5" s="23" t="inlineStr">
        <is>
          <t>Provision</t>
        </is>
      </c>
      <c r="C5" s="23" t="inlineStr">
        <is>
          <t>What it says</t>
        </is>
      </c>
      <c r="D5" s="23" t="inlineStr">
        <is>
          <t>What it means for you</t>
        </is>
      </c>
    </row>
    <row r="6" ht="57" customHeight="1">
      <c r="B6" s="5" t="inlineStr">
        <is>
          <t>RBI (Commercial Banks - Income Recognition, Asset Classification and Provisioning) Directions, 2025, paragraph 15(1) and (2)</t>
        </is>
      </c>
      <c r="C6" s="6" t="inlineStr">
        <is>
          <t>"Ensure that drawings in the working capital accounts are covered by the adequacy of current assets." "Drawing power shall be arrived at based on the stock statement which is current."</t>
        </is>
      </c>
      <c r="D6" s="6" t="inlineStr">
        <is>
          <t>Your bank sets your drawing power from your latest stock statement. This is why it asks for one every month or quarter.</t>
        </is>
      </c>
    </row>
    <row r="7" ht="57" customHeight="1">
      <c r="B7" s="5" t="inlineStr">
        <is>
          <t>RBI (Commercial Banks - Income Recognition, Asset Classification and Provisioning) Directions, 2025, paragraph 15(3) and (4)</t>
        </is>
      </c>
      <c r="C7" s="6" t="inlineStr">
        <is>
          <t>"... stock statements relied upon by a bank for determining drawing power should not be older than three months." "The outstanding in the account based on drawing power calculated from stock statements older than three months, shall be deemed as irregular."</t>
        </is>
      </c>
      <c r="D7" s="6" t="inlineStr">
        <is>
          <t>Once your last statement is more than three months old, what you have drawn against it counts as irregular. The Statement check list flags a statement past three months on the check date.</t>
        </is>
      </c>
    </row>
    <row r="8" ht="84" customHeight="1">
      <c r="B8" s="5" t="inlineStr">
        <is>
          <t>RBI (Commercial Banks - Income Recognition, Asset Classification and Provisioning) Directions, 2025, paragraph 42(2) and (3)</t>
        </is>
      </c>
      <c r="C8" s="6" t="inlineStr">
        <is>
          <t>A bank shall classify as NPA an account where "the account remains 'out of order' in respect of an Overdraft / Cash Credit (OD/CC)", and "a working capital borrowal account where irregular drawings are permitted in the account for a continuous period of 90 days even though the unit may be working or the borrower's financial position is satisfactory".</t>
        </is>
      </c>
      <c r="D8" s="6" t="inlineStr">
        <is>
          <t>An excess over drawing power is not a formality. Left in place for 90 days in a row, it can make the whole account a non-performing asset.</t>
        </is>
      </c>
    </row>
    <row r="9" ht="70" customHeight="1">
      <c r="B9" s="5" t="inlineStr">
        <is>
          <t>RBI (Commercial Banks - Income Recognition, Asset Classification and Provisioning) Directions, 2025, paragraph 5(7)</t>
        </is>
      </c>
      <c r="C9" s="6" t="inlineStr">
        <is>
          <t>A cash credit account is 'out of order' if the outstanding balance "remains continuously in excess of the sanctioned limit / drawing power for 90 days", or is within it but has no credits for 90 days, or credits do not cover the interest debited over the previous 90 days.</t>
        </is>
      </c>
      <c r="D9" s="6" t="inlineStr">
        <is>
          <t>Keep the balance within drawing power and keep money coming into the account.</t>
        </is>
      </c>
    </row>
    <row r="10" ht="70" customHeight="1">
      <c r="B10" s="5" t="inlineStr">
        <is>
          <t>RBI (Commercial Banks - Income Recognition, Asset Classification and Provisioning) Directions, 2025, paragraph 45</t>
        </is>
      </c>
      <c r="C10" s="6" t="inlineStr">
        <is>
          <t>A bank "should not classify an advance account as NPA merely due to the existence of some deficiencies which are temporary in nature such as non-availability of adequate drawing power based on the latest available stock statement, balance outstanding exceeding the limit temporarily, non-submission of stock statements".</t>
        </is>
      </c>
      <c r="D10" s="6" t="inlineStr">
        <is>
          <t>A late statement on its own does not make the account an NPA. It can still breach your sanction terms, and the three-month rule above still applies.</t>
        </is>
      </c>
    </row>
    <row r="11" ht="57" customHeight="1">
      <c r="B11" s="5" t="inlineStr">
        <is>
          <t>RBI (Commercial Banks - Income Recognition, Asset Classification and Provisioning) Directions, 2025, paragraph 3</t>
        </is>
      </c>
      <c r="C11" s="6" t="inlineStr">
        <is>
          <t>These Directions apply to commercial banks (banking companies other than small finance banks, payments banks and local area banks, corresponding new banks and State Bank of India).</t>
        </is>
      </c>
      <c r="D11" s="6" t="inlineStr">
        <is>
          <t>If you bank with a co-operative bank or a small finance bank, the RBI issues it separate directions. Ask your branch which rules and which format it uses.</t>
        </is>
      </c>
    </row>
    <row r="12" ht="57" customHeight="1">
      <c r="B12" s="5" t="inlineStr">
        <is>
          <t>ICAI Accounting Standard (AS) 2, Valuation of Inventories, paragraph 5</t>
        </is>
      </c>
      <c r="C12" s="6" t="inlineStr">
        <is>
          <t>"Inventories should be valued at the lower of cost and net realisable value." Net realisable value is "the estimated selling price in the ordinary course of business less the estimated costs of completion and the estimated costs necessary to make the sale."</t>
        </is>
      </c>
      <c r="D12" s="6" t="inlineStr">
        <is>
          <t>Value each stock line at cost, unless it is worth less now (damaged, out of fashion, prices fallen). Then use the lower figure. The Statement sheet does this when you enter a market value.</t>
        </is>
      </c>
    </row>
    <row r="13" ht="57" customHeight="1">
      <c r="B13" s="5" t="inlineStr">
        <is>
          <t>Your sanction letter</t>
        </is>
      </c>
      <c r="C13" s="6" t="inlineStr">
        <is>
          <t>Sets the margin on stock and on book debts, how old a book debt can be and still count, whether unpaid suppliers are deducted from stock, the due date of the statement, and any charges for a late one.</t>
        </is>
      </c>
      <c r="D13" s="6" t="inlineStr">
        <is>
          <t>Every one of these is an input on the Statement sheet. Copy them from your own sanction letter. Do not use the example's figures.</t>
        </is>
      </c>
    </row>
    <row r="14"/>
    <row r="15" ht="28" customHeight="1">
      <c r="B15" s="11" t="inlineStr">
        <is>
          <t>Sources: Reserve Bank of India (Commercial Banks - Income Recognition, Asset Classification and Provisioning) Directions, 2025, RBI/DOR/2025-26/164, 28-Nov-2025, updated as on 01-Oct-2026 (rbi.org.in); ICAI Accounting Standard (AS) 2 (revised 1999), Valuation of Inventories (icai.org). Read 02-Nov-2026.</t>
        </is>
      </c>
    </row>
    <row r="16" ht="16" customHeight="1">
      <c r="B16" s="11" t="inlineStr">
        <is>
          <t>Quotes are shortened where marked. General guidance, not legal, tax or banking advice.</t>
        </is>
      </c>
    </row>
    <row r="17"/>
    <row r="18" ht="16" customHeight="1">
      <c r="B18"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3:D3"/>
    <mergeCell ref="B18:D18"/>
    <mergeCell ref="B2:D2"/>
    <mergeCell ref="B15:D15"/>
    <mergeCell ref="B16:D16"/>
  </mergeCells>
  <pageMargins left="0.3" right="0.3" top="0.4" bottom="0.4"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J75"/>
  <sheetViews>
    <sheetView showGridLines="0" workbookViewId="0">
      <selection activeCell="A1" sqref="A1"/>
    </sheetView>
  </sheetViews>
  <sheetFormatPr baseColWidth="8" defaultRowHeight="15"/>
  <cols>
    <col width="2" customWidth="1" min="1" max="1"/>
    <col width="18" customWidth="1" min="2" max="2"/>
    <col width="26" customWidth="1" min="3" max="3"/>
    <col width="10" customWidth="1" min="4" max="4"/>
    <col width="7" customWidth="1" min="5" max="5"/>
    <col width="14" customWidth="1" min="6" max="6"/>
    <col width="14" customWidth="1" min="7" max="7"/>
    <col width="13" customWidth="1" min="8" max="8"/>
    <col width="10" customWidth="1" min="9" max="9"/>
    <col width="14" customWidth="1" min="10" max="10"/>
    <col width="2" customWidth="1" min="11" max="11"/>
  </cols>
  <sheetData>
    <row r="1"/>
    <row r="2" ht="26" customHeight="1">
      <c r="B2" s="1" t="inlineStr">
        <is>
          <t>STOCK STATEMENT AND DRAWING POWER</t>
        </is>
      </c>
    </row>
    <row r="3" ht="16" customHeight="1">
      <c r="B3" s="11" t="inlineStr">
        <is>
          <t>EXAMPLE: a made-up textile trader in Surat, statement as on 31-Oct-2026. Read the check list at the bottom.</t>
        </is>
      </c>
    </row>
    <row r="4"/>
    <row r="5" ht="19" customHeight="1">
      <c r="B5" s="3" t="inlineStr">
        <is>
          <t xml:space="preserve">  1. YOUR DETAILS AND THE SANCTION TERMS</t>
        </is>
      </c>
      <c r="C5" s="4" t="n"/>
      <c r="D5" s="4" t="n"/>
      <c r="E5" s="4" t="n"/>
      <c r="F5" s="4" t="n"/>
      <c r="G5" s="4" t="n"/>
      <c r="H5" s="4" t="n"/>
      <c r="I5" s="4" t="n"/>
      <c r="J5" s="4" t="n"/>
    </row>
    <row r="6" ht="18" customHeight="1">
      <c r="B6" s="12" t="inlineStr">
        <is>
          <t>Borrower (your business name)</t>
        </is>
      </c>
      <c r="C6" s="13" t="n"/>
      <c r="D6" s="13" t="n"/>
      <c r="E6" s="13" t="n"/>
      <c r="F6" s="14" t="inlineStr">
        <is>
          <t>Sample Textiles (example)</t>
        </is>
      </c>
      <c r="G6" s="15" t="n"/>
    </row>
    <row r="7" ht="31" customHeight="1">
      <c r="B7" s="12" t="inlineStr">
        <is>
          <t>Bank and branch</t>
        </is>
      </c>
      <c r="C7" s="13" t="n"/>
      <c r="D7" s="13" t="n"/>
      <c r="E7" s="13" t="n"/>
      <c r="F7" s="14" t="inlineStr">
        <is>
          <t>Sample Bank, Ring Road branch (example)</t>
        </is>
      </c>
      <c r="G7" s="15" t="n"/>
    </row>
    <row r="8" ht="18" customHeight="1">
      <c r="B8" s="12" t="inlineStr">
        <is>
          <t>Cash credit account number</t>
        </is>
      </c>
      <c r="C8" s="13" t="n"/>
      <c r="D8" s="13" t="n"/>
      <c r="E8" s="13" t="n"/>
      <c r="F8" s="16" t="inlineStr">
        <is>
          <t>00000000000000</t>
        </is>
      </c>
      <c r="G8" s="15" t="n"/>
    </row>
    <row r="9" ht="18" customHeight="1">
      <c r="B9" s="12" t="inlineStr">
        <is>
          <t>Sanctioned limit (₹)</t>
        </is>
      </c>
      <c r="C9" s="13" t="n"/>
      <c r="D9" s="13" t="n"/>
      <c r="E9" s="13" t="n"/>
      <c r="F9" s="17" t="n">
        <v>4000000</v>
      </c>
      <c r="G9" s="15" t="n"/>
    </row>
    <row r="10" ht="18" customHeight="1">
      <c r="B10" s="12" t="inlineStr">
        <is>
          <t>Margin on stock (from the sanction letter)</t>
        </is>
      </c>
      <c r="C10" s="13" t="n"/>
      <c r="D10" s="13" t="n"/>
      <c r="E10" s="13" t="n"/>
      <c r="F10" s="18" t="n">
        <v>0.25</v>
      </c>
      <c r="G10" s="15" t="n"/>
    </row>
    <row r="11" ht="18" customHeight="1">
      <c r="B11" s="12" t="inlineStr">
        <is>
          <t>Margin on book debts (from the sanction letter)</t>
        </is>
      </c>
      <c r="C11" s="13" t="n"/>
      <c r="D11" s="13" t="n"/>
      <c r="E11" s="13" t="n"/>
      <c r="F11" s="18" t="n">
        <v>0.4</v>
      </c>
      <c r="G11" s="15" t="n"/>
    </row>
    <row r="12" ht="18" customHeight="1">
      <c r="B12" s="12" t="inlineStr">
        <is>
          <t>Book debts counted up to (days old)</t>
        </is>
      </c>
      <c r="C12" s="13" t="n"/>
      <c r="D12" s="13" t="n"/>
      <c r="E12" s="13" t="n"/>
      <c r="F12" s="19" t="n">
        <v>90</v>
      </c>
      <c r="G12" s="15" t="n"/>
    </row>
    <row r="13" ht="18" customHeight="1">
      <c r="B13" s="12" t="inlineStr">
        <is>
          <t>Deduct unpaid suppliers (creditors for goods) from stock?</t>
        </is>
      </c>
      <c r="C13" s="13" t="n"/>
      <c r="D13" s="13" t="n"/>
      <c r="E13" s="13" t="n"/>
      <c r="F13" s="14" t="inlineStr">
        <is>
          <t>Yes</t>
        </is>
      </c>
      <c r="G13" s="15" t="n"/>
    </row>
    <row r="14" ht="18" customHeight="1">
      <c r="B14" s="12" t="inlineStr">
        <is>
          <t>Statement as on (date)</t>
        </is>
      </c>
      <c r="C14" s="13" t="n"/>
      <c r="D14" s="13" t="n"/>
      <c r="E14" s="13" t="n"/>
      <c r="F14" s="20" t="n">
        <v>46326</v>
      </c>
      <c r="G14" s="15" t="n"/>
    </row>
    <row r="15" ht="18" customHeight="1">
      <c r="B15" s="12" t="inlineStr">
        <is>
          <t>Statement due by (day of the next month)</t>
        </is>
      </c>
      <c r="C15" s="13" t="n"/>
      <c r="D15" s="13" t="n"/>
      <c r="E15" s="13" t="n"/>
      <c r="F15" s="19" t="n">
        <v>10</v>
      </c>
      <c r="G15" s="15" t="n"/>
    </row>
    <row r="16" ht="18" customHeight="1">
      <c r="B16" s="12" t="inlineStr">
        <is>
          <t>Balance outstanding in the account on that date (₹)</t>
        </is>
      </c>
      <c r="C16" s="13" t="n"/>
      <c r="D16" s="13" t="n"/>
      <c r="E16" s="13" t="n"/>
      <c r="F16" s="17" t="n">
        <v>3150000</v>
      </c>
      <c r="G16" s="15" t="n"/>
    </row>
    <row r="17" ht="18" customHeight="1">
      <c r="B17" s="12" t="inlineStr">
        <is>
          <t>Date you are checking or submitting (blank = today)</t>
        </is>
      </c>
      <c r="C17" s="13" t="n"/>
      <c r="D17" s="13" t="n"/>
      <c r="E17" s="13" t="n"/>
      <c r="F17" s="20" t="n">
        <v>46332</v>
      </c>
      <c r="G17" s="15" t="n"/>
      <c r="H17" s="21" t="inlineStr">
        <is>
          <t>Used:</t>
        </is>
      </c>
      <c r="I17" s="22">
        <f>IF(N($F$17)=0,TODAY(),$F$17)</f>
        <v/>
      </c>
    </row>
    <row r="18"/>
    <row r="19" ht="19" customHeight="1">
      <c r="B19" s="3" t="inlineStr">
        <is>
          <t xml:space="preserve">  2. STOCK  (value each line at cost, or at today's market value if that is lower)</t>
        </is>
      </c>
      <c r="C19" s="4" t="n"/>
      <c r="D19" s="4" t="n"/>
      <c r="E19" s="4" t="n"/>
      <c r="F19" s="4" t="n"/>
      <c r="G19" s="4" t="n"/>
      <c r="H19" s="4" t="n"/>
      <c r="I19" s="4" t="n"/>
      <c r="J19" s="4" t="n"/>
    </row>
    <row r="20" ht="48" customHeight="1">
      <c r="B20" s="23" t="inlineStr">
        <is>
          <t>Stock type</t>
        </is>
      </c>
      <c r="C20" s="23" t="inlineStr">
        <is>
          <t>Description</t>
        </is>
      </c>
      <c r="D20" s="23" t="inlineStr">
        <is>
          <t>Quantity</t>
        </is>
      </c>
      <c r="E20" s="23" t="inlineStr">
        <is>
          <t>Unit</t>
        </is>
      </c>
      <c r="F20" s="23" t="inlineStr">
        <is>
          <t>Value at cost</t>
        </is>
      </c>
      <c r="G20" s="23" t="inlineStr">
        <is>
          <t>Market value now (if lower)</t>
        </is>
      </c>
      <c r="H20" s="23" t="inlineStr">
        <is>
          <t>Value taken</t>
        </is>
      </c>
      <c r="I20" s="23" t="inlineStr">
        <is>
          <t>Counted by the bank?</t>
        </is>
      </c>
      <c r="J20" s="23" t="inlineStr">
        <is>
          <t>Value counted</t>
        </is>
      </c>
    </row>
    <row r="21" ht="31" customHeight="1">
      <c r="B21" s="14" t="inlineStr">
        <is>
          <t>Trading goods</t>
        </is>
      </c>
      <c r="C21" s="14" t="inlineStr">
        <is>
          <t>Printed sarees, 6.3 m</t>
        </is>
      </c>
      <c r="D21" s="24" t="n">
        <v>2400</v>
      </c>
      <c r="E21" s="25" t="inlineStr">
        <is>
          <t>pieces</t>
        </is>
      </c>
      <c r="F21" s="26" t="n">
        <v>1680000</v>
      </c>
      <c r="G21" s="26" t="n"/>
      <c r="H21" s="27">
        <f>IF(N(F21)=0,"",IF(N(G21)&gt;0,MIN(N(F21),N(G21)),N(F21)))</f>
        <v/>
      </c>
      <c r="I21" s="25" t="inlineStr">
        <is>
          <t>Yes</t>
        </is>
      </c>
      <c r="J21" s="28">
        <f>IF(H21="","",IF(I21="No",0,H21))</f>
        <v/>
      </c>
    </row>
    <row r="22" ht="18" customHeight="1">
      <c r="B22" s="14" t="inlineStr">
        <is>
          <t>Trading goods</t>
        </is>
      </c>
      <c r="C22" s="14" t="inlineStr">
        <is>
          <t>Dress material sets</t>
        </is>
      </c>
      <c r="D22" s="24" t="n">
        <v>1500</v>
      </c>
      <c r="E22" s="25" t="inlineStr">
        <is>
          <t>sets</t>
        </is>
      </c>
      <c r="F22" s="26" t="n">
        <v>975000</v>
      </c>
      <c r="G22" s="26" t="n"/>
      <c r="H22" s="27">
        <f>IF(N(F22)=0,"",IF(N(G22)&gt;0,MIN(N(F22),N(G22)),N(F22)))</f>
        <v/>
      </c>
      <c r="I22" s="25" t="inlineStr">
        <is>
          <t>Yes</t>
        </is>
      </c>
      <c r="J22" s="28">
        <f>IF(H22="","",IF(I22="No",0,H22))</f>
        <v/>
      </c>
    </row>
    <row r="23" ht="31" customHeight="1">
      <c r="B23" s="14" t="inlineStr">
        <is>
          <t>Trading goods</t>
        </is>
      </c>
      <c r="C23" s="14" t="inlineStr">
        <is>
          <t>Shirting fabric, water-damaged lot</t>
        </is>
      </c>
      <c r="D23" s="24" t="n">
        <v>800</v>
      </c>
      <c r="E23" s="25" t="inlineStr">
        <is>
          <t>metres</t>
        </is>
      </c>
      <c r="F23" s="26" t="n">
        <v>96000</v>
      </c>
      <c r="G23" s="26" t="n">
        <v>48000</v>
      </c>
      <c r="H23" s="27">
        <f>IF(N(F23)=0,"",IF(N(G23)&gt;0,MIN(N(F23),N(G23)),N(F23)))</f>
        <v/>
      </c>
      <c r="I23" s="25" t="inlineStr">
        <is>
          <t>Yes</t>
        </is>
      </c>
      <c r="J23" s="28">
        <f>IF(H23="","",IF(I23="No",0,H23))</f>
        <v/>
      </c>
    </row>
    <row r="24" ht="31" customHeight="1">
      <c r="B24" s="14" t="inlineStr">
        <is>
          <t>Trading goods</t>
        </is>
      </c>
      <c r="C24" s="14" t="inlineStr">
        <is>
          <t>Dupattas</t>
        </is>
      </c>
      <c r="D24" s="24" t="n">
        <v>1200</v>
      </c>
      <c r="E24" s="25" t="inlineStr">
        <is>
          <t>pieces</t>
        </is>
      </c>
      <c r="F24" s="26" t="n">
        <v>420000</v>
      </c>
      <c r="G24" s="26" t="n"/>
      <c r="H24" s="27">
        <f>IF(N(F24)=0,"",IF(N(G24)&gt;0,MIN(N(F24),N(G24)),N(F24)))</f>
        <v/>
      </c>
      <c r="I24" s="25" t="inlineStr">
        <is>
          <t>Yes</t>
        </is>
      </c>
      <c r="J24" s="28">
        <f>IF(H24="","",IF(I24="No",0,H24))</f>
        <v/>
      </c>
    </row>
    <row r="25" ht="18" customHeight="1">
      <c r="B25" s="14" t="inlineStr">
        <is>
          <t>Packing material</t>
        </is>
      </c>
      <c r="C25" s="14" t="inlineStr">
        <is>
          <t>Boxes and poly bags</t>
        </is>
      </c>
      <c r="D25" s="24" t="n"/>
      <c r="E25" s="25" t="n"/>
      <c r="F25" s="26" t="n">
        <v>65000</v>
      </c>
      <c r="G25" s="26" t="n"/>
      <c r="H25" s="27">
        <f>IF(N(F25)=0,"",IF(N(G25)&gt;0,MIN(N(F25),N(G25)),N(F25)))</f>
        <v/>
      </c>
      <c r="I25" s="25" t="inlineStr">
        <is>
          <t>No</t>
        </is>
      </c>
      <c r="J25" s="28">
        <f>IF(H25="","",IF(I25="No",0,H25))</f>
        <v/>
      </c>
    </row>
    <row r="26">
      <c r="B26" s="14" t="n"/>
      <c r="C26" s="14" t="n"/>
      <c r="D26" s="24" t="n"/>
      <c r="E26" s="25" t="n"/>
      <c r="F26" s="26" t="n"/>
      <c r="G26" s="26" t="n"/>
      <c r="H26" s="27">
        <f>IF(N(F26)=0,"",IF(N(G26)&gt;0,MIN(N(F26),N(G26)),N(F26)))</f>
        <v/>
      </c>
      <c r="I26" s="25" t="n"/>
      <c r="J26" s="28">
        <f>IF(H26="","",IF(I26="No",0,H26))</f>
        <v/>
      </c>
    </row>
    <row r="27">
      <c r="B27" s="14" t="n"/>
      <c r="C27" s="14" t="n"/>
      <c r="D27" s="24" t="n"/>
      <c r="E27" s="25" t="n"/>
      <c r="F27" s="26" t="n"/>
      <c r="G27" s="26" t="n"/>
      <c r="H27" s="27">
        <f>IF(N(F27)=0,"",IF(N(G27)&gt;0,MIN(N(F27),N(G27)),N(F27)))</f>
        <v/>
      </c>
      <c r="I27" s="25" t="n"/>
      <c r="J27" s="28">
        <f>IF(H27="","",IF(I27="No",0,H27))</f>
        <v/>
      </c>
    </row>
    <row r="28">
      <c r="B28" s="14" t="n"/>
      <c r="C28" s="14" t="n"/>
      <c r="D28" s="24" t="n"/>
      <c r="E28" s="25" t="n"/>
      <c r="F28" s="26" t="n"/>
      <c r="G28" s="26" t="n"/>
      <c r="H28" s="27">
        <f>IF(N(F28)=0,"",IF(N(G28)&gt;0,MIN(N(F28),N(G28)),N(F28)))</f>
        <v/>
      </c>
      <c r="I28" s="25" t="n"/>
      <c r="J28" s="28">
        <f>IF(H28="","",IF(I28="No",0,H28))</f>
        <v/>
      </c>
    </row>
    <row r="29">
      <c r="B29" s="14" t="n"/>
      <c r="C29" s="14" t="n"/>
      <c r="D29" s="24" t="n"/>
      <c r="E29" s="25" t="n"/>
      <c r="F29" s="26" t="n"/>
      <c r="G29" s="26" t="n"/>
      <c r="H29" s="27">
        <f>IF(N(F29)=0,"",IF(N(G29)&gt;0,MIN(N(F29),N(G29)),N(F29)))</f>
        <v/>
      </c>
      <c r="I29" s="25" t="n"/>
      <c r="J29" s="28">
        <f>IF(H29="","",IF(I29="No",0,H29))</f>
        <v/>
      </c>
    </row>
    <row r="30">
      <c r="B30" s="14" t="n"/>
      <c r="C30" s="14" t="n"/>
      <c r="D30" s="24" t="n"/>
      <c r="E30" s="25" t="n"/>
      <c r="F30" s="26" t="n"/>
      <c r="G30" s="26" t="n"/>
      <c r="H30" s="27">
        <f>IF(N(F30)=0,"",IF(N(G30)&gt;0,MIN(N(F30),N(G30)),N(F30)))</f>
        <v/>
      </c>
      <c r="I30" s="25" t="n"/>
      <c r="J30" s="28">
        <f>IF(H30="","",IF(I30="No",0,H30))</f>
        <v/>
      </c>
    </row>
    <row r="31">
      <c r="B31" s="14" t="n"/>
      <c r="C31" s="14" t="n"/>
      <c r="D31" s="24" t="n"/>
      <c r="E31" s="25" t="n"/>
      <c r="F31" s="26" t="n"/>
      <c r="G31" s="26" t="n"/>
      <c r="H31" s="27">
        <f>IF(N(F31)=0,"",IF(N(G31)&gt;0,MIN(N(F31),N(G31)),N(F31)))</f>
        <v/>
      </c>
      <c r="I31" s="25" t="n"/>
      <c r="J31" s="28">
        <f>IF(H31="","",IF(I31="No",0,H31))</f>
        <v/>
      </c>
    </row>
    <row r="32">
      <c r="B32" s="14" t="n"/>
      <c r="C32" s="14" t="n"/>
      <c r="D32" s="24" t="n"/>
      <c r="E32" s="25" t="n"/>
      <c r="F32" s="26" t="n"/>
      <c r="G32" s="26" t="n"/>
      <c r="H32" s="27">
        <f>IF(N(F32)=0,"",IF(N(G32)&gt;0,MIN(N(F32),N(G32)),N(F32)))</f>
        <v/>
      </c>
      <c r="I32" s="25" t="n"/>
      <c r="J32" s="28">
        <f>IF(H32="","",IF(I32="No",0,H32))</f>
        <v/>
      </c>
    </row>
    <row r="33">
      <c r="B33" s="14" t="n"/>
      <c r="C33" s="14" t="n"/>
      <c r="D33" s="24" t="n"/>
      <c r="E33" s="25" t="n"/>
      <c r="F33" s="26" t="n"/>
      <c r="G33" s="26" t="n"/>
      <c r="H33" s="27">
        <f>IF(N(F33)=0,"",IF(N(G33)&gt;0,MIN(N(F33),N(G33)),N(F33)))</f>
        <v/>
      </c>
      <c r="I33" s="25" t="n"/>
      <c r="J33" s="28">
        <f>IF(H33="","",IF(I33="No",0,H33))</f>
        <v/>
      </c>
    </row>
    <row r="34">
      <c r="B34" s="14" t="n"/>
      <c r="C34" s="14" t="n"/>
      <c r="D34" s="24" t="n"/>
      <c r="E34" s="25" t="n"/>
      <c r="F34" s="26" t="n"/>
      <c r="G34" s="26" t="n"/>
      <c r="H34" s="27">
        <f>IF(N(F34)=0,"",IF(N(G34)&gt;0,MIN(N(F34),N(G34)),N(F34)))</f>
        <v/>
      </c>
      <c r="I34" s="25" t="n"/>
      <c r="J34" s="28">
        <f>IF(H34="","",IF(I34="No",0,H34))</f>
        <v/>
      </c>
    </row>
    <row r="35">
      <c r="B35" s="14" t="n"/>
      <c r="C35" s="14" t="n"/>
      <c r="D35" s="24" t="n"/>
      <c r="E35" s="25" t="n"/>
      <c r="F35" s="26" t="n"/>
      <c r="G35" s="26" t="n"/>
      <c r="H35" s="27">
        <f>IF(N(F35)=0,"",IF(N(G35)&gt;0,MIN(N(F35),N(G35)),N(F35)))</f>
        <v/>
      </c>
      <c r="I35" s="25" t="n"/>
      <c r="J35" s="28">
        <f>IF(H35="","",IF(I35="No",0,H35))</f>
        <v/>
      </c>
    </row>
    <row r="36" ht="18" customHeight="1">
      <c r="B36" s="29" t="inlineStr">
        <is>
          <t>Total stock</t>
        </is>
      </c>
      <c r="C36" s="30" t="n"/>
      <c r="D36" s="30" t="n"/>
      <c r="E36" s="30" t="n"/>
      <c r="F36" s="30" t="n"/>
      <c r="G36" s="30" t="n"/>
      <c r="H36" s="31">
        <f>SUM(H21:H35)</f>
        <v/>
      </c>
      <c r="I36" s="30" t="n"/>
      <c r="J36" s="31">
        <f>SUM(J21:J35)</f>
        <v/>
      </c>
    </row>
    <row r="37" ht="18" customHeight="1">
      <c r="B37" s="12" t="inlineStr">
        <is>
          <t>Less: unpaid suppliers for these goods (creditors for goods), ₹</t>
        </is>
      </c>
      <c r="C37" s="13" t="n"/>
      <c r="D37" s="13" t="n"/>
      <c r="E37" s="13" t="n"/>
      <c r="F37" s="13" t="n"/>
      <c r="G37" s="13" t="n"/>
      <c r="H37" s="13" t="n"/>
      <c r="I37" s="13" t="n"/>
      <c r="J37" s="26" t="n">
        <v>620000</v>
      </c>
    </row>
    <row r="38" ht="18" customHeight="1">
      <c r="B38" s="29" t="inlineStr">
        <is>
          <t>Stock the bank counts (after deducting creditors, if your sanction says so)</t>
        </is>
      </c>
      <c r="C38" s="30" t="n"/>
      <c r="D38" s="30" t="n"/>
      <c r="E38" s="30" t="n"/>
      <c r="F38" s="30" t="n"/>
      <c r="G38" s="30" t="n"/>
      <c r="H38" s="30" t="n"/>
      <c r="I38" s="30" t="n"/>
      <c r="J38" s="31">
        <f>MAX(0,$J$36-IF($F$13="Yes",N($J$37),0))</f>
        <v/>
      </c>
    </row>
    <row r="39"/>
    <row r="40" ht="19" customHeight="1">
      <c r="B40" s="3" t="inlineStr">
        <is>
          <t xml:space="preserve">  3. BOOK DEBTS  (from the Book Debts sheet)</t>
        </is>
      </c>
      <c r="C40" s="4" t="n"/>
      <c r="D40" s="4" t="n"/>
      <c r="E40" s="4" t="n"/>
      <c r="F40" s="4" t="n"/>
      <c r="G40" s="4" t="n"/>
      <c r="H40" s="4" t="n"/>
      <c r="I40" s="4" t="n"/>
      <c r="J40" s="4" t="n"/>
    </row>
    <row r="41" ht="18" customHeight="1">
      <c r="B41" s="12" t="inlineStr">
        <is>
          <t>Total book debts outstanding</t>
        </is>
      </c>
      <c r="C41" s="13" t="n"/>
      <c r="D41" s="13" t="n"/>
      <c r="E41" s="13" t="n"/>
      <c r="F41" s="13" t="n"/>
      <c r="G41" s="13" t="n"/>
      <c r="H41" s="13" t="n"/>
      <c r="I41" s="13" t="n"/>
      <c r="J41" s="27">
        <f>'Example Book Debts'!$E$106</f>
        <v/>
      </c>
    </row>
    <row r="42" ht="18" customHeight="1">
      <c r="B42" s="12" t="inlineStr">
        <is>
          <t>Not counted: older than the limit, related parties or disputed</t>
        </is>
      </c>
      <c r="C42" s="13" t="n"/>
      <c r="D42" s="13" t="n"/>
      <c r="E42" s="13" t="n"/>
      <c r="F42" s="13" t="n"/>
      <c r="G42" s="13" t="n"/>
      <c r="H42" s="13" t="n"/>
      <c r="I42" s="13" t="n"/>
      <c r="J42" s="27">
        <f>'Example Book Debts'!$E$107</f>
        <v/>
      </c>
    </row>
    <row r="43" ht="18" customHeight="1">
      <c r="B43" s="29" t="inlineStr">
        <is>
          <t>Book debts the bank counts</t>
        </is>
      </c>
      <c r="C43" s="30" t="n"/>
      <c r="D43" s="30" t="n"/>
      <c r="E43" s="30" t="n"/>
      <c r="F43" s="30" t="n"/>
      <c r="G43" s="30" t="n"/>
      <c r="H43" s="30" t="n"/>
      <c r="I43" s="30" t="n"/>
      <c r="J43" s="31">
        <f>'Example Book Debts'!$K$106</f>
        <v/>
      </c>
    </row>
    <row r="44"/>
    <row r="45" ht="19" customHeight="1">
      <c r="B45" s="3" t="inlineStr">
        <is>
          <t xml:space="preserve">  4. DRAWING POWER</t>
        </is>
      </c>
      <c r="C45" s="4" t="n"/>
      <c r="D45" s="4" t="n"/>
      <c r="E45" s="4" t="n"/>
      <c r="F45" s="4" t="n"/>
      <c r="G45" s="4" t="n"/>
      <c r="H45" s="4" t="n"/>
      <c r="I45" s="4" t="n"/>
      <c r="J45" s="4" t="n"/>
    </row>
    <row r="46" ht="18" customHeight="1">
      <c r="B46" s="12" t="inlineStr">
        <is>
          <t>Stock the bank counts, less the stock margin</t>
        </is>
      </c>
      <c r="C46" s="13" t="n"/>
      <c r="D46" s="13" t="n"/>
      <c r="E46" s="13" t="n"/>
      <c r="F46" s="13" t="n"/>
      <c r="G46" s="13" t="n"/>
      <c r="H46" s="13" t="n"/>
      <c r="I46" s="13" t="n"/>
      <c r="J46" s="32">
        <f>ROUND($J$38*(1-N($F$10)),0)</f>
        <v/>
      </c>
    </row>
    <row r="47" ht="18" customHeight="1">
      <c r="B47" s="12" t="inlineStr">
        <is>
          <t>Book debts the bank counts, less the book-debt margin</t>
        </is>
      </c>
      <c r="C47" s="13" t="n"/>
      <c r="D47" s="13" t="n"/>
      <c r="E47" s="13" t="n"/>
      <c r="F47" s="13" t="n"/>
      <c r="G47" s="13" t="n"/>
      <c r="H47" s="13" t="n"/>
      <c r="I47" s="13" t="n"/>
      <c r="J47" s="32">
        <f>ROUND($J$43*(1-N($F$11)),0)</f>
        <v/>
      </c>
    </row>
    <row r="48" ht="18" customHeight="1">
      <c r="B48" s="29" t="inlineStr">
        <is>
          <t>Drawing power (the two added together)</t>
        </is>
      </c>
      <c r="C48" s="30" t="n"/>
      <c r="D48" s="30" t="n"/>
      <c r="E48" s="30" t="n"/>
      <c r="F48" s="30" t="n"/>
      <c r="G48" s="30" t="n"/>
      <c r="H48" s="30" t="n"/>
      <c r="I48" s="30" t="n"/>
      <c r="J48" s="33">
        <f>$J$46+$J$47</f>
        <v/>
      </c>
    </row>
    <row r="49" ht="18" customHeight="1">
      <c r="B49" s="29" t="inlineStr">
        <is>
          <t>Drawing power you can use (the lower of drawing power and the sanctioned limit)</t>
        </is>
      </c>
      <c r="C49" s="30" t="n"/>
      <c r="D49" s="30" t="n"/>
      <c r="E49" s="30" t="n"/>
      <c r="F49" s="30" t="n"/>
      <c r="G49" s="30" t="n"/>
      <c r="H49" s="30" t="n"/>
      <c r="I49" s="30" t="n"/>
      <c r="J49" s="33">
        <f>MIN($J$48,N($F$9))</f>
        <v/>
      </c>
    </row>
    <row r="50" ht="18" customHeight="1">
      <c r="B50" s="12" t="inlineStr">
        <is>
          <t>Balance outstanding on the statement date</t>
        </is>
      </c>
      <c r="C50" s="13" t="n"/>
      <c r="D50" s="13" t="n"/>
      <c r="E50" s="13" t="n"/>
      <c r="F50" s="13" t="n"/>
      <c r="G50" s="13" t="n"/>
      <c r="H50" s="13" t="n"/>
      <c r="I50" s="13" t="n"/>
      <c r="J50" s="32">
        <f>N($F$16)</f>
        <v/>
      </c>
    </row>
    <row r="51" ht="18" customHeight="1">
      <c r="B51" s="29" t="inlineStr">
        <is>
          <t>Headroom (a minus figure means you are over your drawing power)</t>
        </is>
      </c>
      <c r="C51" s="30" t="n"/>
      <c r="D51" s="30" t="n"/>
      <c r="E51" s="30" t="n"/>
      <c r="F51" s="30" t="n"/>
      <c r="G51" s="30" t="n"/>
      <c r="H51" s="30" t="n"/>
      <c r="I51" s="30" t="n"/>
      <c r="J51" s="34">
        <f>$J$49-$J$50</f>
        <v/>
      </c>
    </row>
    <row r="52">
      <c r="B52" s="35">
        <f>IF(N($F$9)=0,"Enter your sanctioned limit and margins to see your drawing power.",IF($J$51&gt;=0,"Within drawing power, with ₹"&amp;TEXT($J$51,"[&gt;=10000000]##\,##\,##\,##0;[&gt;=100000]##\,##\,##0;##,##0")&amp;" of headroom.","Over drawing power by ₹"&amp;TEXT(-$J$51,"[&gt;=10000000]##\,##\,##\,##0;[&gt;=100000]##\,##\,##0;##,##0")&amp;". Bring the balance down, or the excess is an irregular drawing."))</f>
        <v/>
      </c>
      <c r="C52" s="7" t="n"/>
      <c r="D52" s="7" t="n"/>
      <c r="E52" s="7" t="n"/>
      <c r="F52" s="7" t="n"/>
      <c r="G52" s="7" t="n"/>
      <c r="H52" s="7" t="n"/>
      <c r="I52" s="7" t="n"/>
      <c r="J52" s="7" t="n"/>
    </row>
    <row r="53"/>
    <row r="54" ht="31" customHeight="1">
      <c r="B54" s="36" t="inlineStr">
        <is>
          <t>We confirm that the stock and book debts above are our own, taken from our books as on the statement date, and valued as stated. If your bank gives its own form or declaration, use it: this sheet gives the figures it asks for.</t>
        </is>
      </c>
    </row>
    <row r="55"/>
    <row r="56" ht="18" customHeight="1">
      <c r="B56" s="37" t="inlineStr">
        <is>
          <t>Place and date: ____________________</t>
        </is>
      </c>
      <c r="F56" s="37" t="inlineStr">
        <is>
          <t>For the borrower (signature and stamp): ____________________</t>
        </is>
      </c>
    </row>
    <row r="57"/>
    <row r="58"/>
    <row r="59" ht="19" customHeight="1">
      <c r="B59" s="38" t="inlineStr">
        <is>
          <t xml:space="preserve">  CHECK LIST  (below the print area: it does not print)</t>
        </is>
      </c>
      <c r="C59" s="39" t="n"/>
      <c r="D59" s="39" t="n"/>
      <c r="E59" s="39" t="n"/>
      <c r="F59" s="39" t="n"/>
      <c r="G59" s="39" t="n"/>
      <c r="H59" s="39" t="n"/>
      <c r="I59" s="39" t="n"/>
      <c r="J59" s="39" t="n"/>
    </row>
    <row r="60">
      <c r="B60" s="40">
        <f>IF(OR(N($F$14)=0,N($F$9)=0),"Enter the statement date and the sanctioned limit.","")</f>
        <v/>
      </c>
      <c r="C60" s="7" t="n"/>
      <c r="D60" s="7" t="n"/>
      <c r="E60" s="7" t="n"/>
      <c r="F60" s="7" t="n"/>
      <c r="G60" s="7" t="n"/>
      <c r="H60" s="7" t="n"/>
      <c r="I60" s="7" t="n"/>
      <c r="J60" s="7" t="n"/>
    </row>
    <row r="61">
      <c r="B61" s="40">
        <f>IF(OR($F$10="",$F$11=""),"Enter both margins from your sanction letter, with a % sign (for example 25%).","")</f>
        <v/>
      </c>
      <c r="C61" s="7" t="n"/>
      <c r="D61" s="7" t="n"/>
      <c r="E61" s="7" t="n"/>
      <c r="F61" s="7" t="n"/>
      <c r="G61" s="7" t="n"/>
      <c r="H61" s="7" t="n"/>
      <c r="I61" s="7" t="n"/>
      <c r="J61" s="7" t="n"/>
    </row>
    <row r="62">
      <c r="B62" s="40">
        <f>IF(AND($F$12="",$J$43&gt;0),"Enter how old a book debt can be and still count (your sanction letter says, often in days).","")</f>
        <v/>
      </c>
      <c r="C62" s="7" t="n"/>
      <c r="D62" s="7" t="n"/>
      <c r="E62" s="7" t="n"/>
      <c r="F62" s="7" t="n"/>
      <c r="G62" s="7" t="n"/>
      <c r="H62" s="7" t="n"/>
      <c r="I62" s="7" t="n"/>
      <c r="J62" s="7" t="n"/>
    </row>
    <row r="63">
      <c r="B63" s="40">
        <f>IF(AND($F$13="",N($J$37)&gt;0),"Say whether your sanction deducts unpaid suppliers from stock (Yes or No).","")</f>
        <v/>
      </c>
      <c r="C63" s="7" t="n"/>
      <c r="D63" s="7" t="n"/>
      <c r="E63" s="7" t="n"/>
      <c r="F63" s="7" t="n"/>
      <c r="G63" s="7" t="n"/>
      <c r="H63" s="7" t="n"/>
      <c r="I63" s="7" t="n"/>
      <c r="J63" s="7" t="n"/>
    </row>
    <row r="64">
      <c r="B64" s="40">
        <f>IF(AND(N($F$14)&gt;0,$I$17&gt;MIN(DATE(YEAR($F$14),MONTH($F$14)+3,DAY($F$14)),DATE(YEAR($F$14),MONTH($F$14)+4,0))),"This statement is more than three months old on the check date. The RBI treats drawings based on it as irregular: submit a fresh one.","")</f>
        <v/>
      </c>
      <c r="C64" s="7" t="n"/>
      <c r="D64" s="7" t="n"/>
      <c r="E64" s="7" t="n"/>
      <c r="F64" s="7" t="n"/>
      <c r="G64" s="7" t="n"/>
      <c r="H64" s="7" t="n"/>
      <c r="I64" s="7" t="n"/>
      <c r="J64" s="7" t="n"/>
    </row>
    <row r="65">
      <c r="B65" s="40">
        <f>IF(AND(N($F$14)&gt;0,NOT(AND(N($F$14)&gt;0,$I$17&gt;MIN(DATE(YEAR($F$14),MONTH($F$14)+3,DAY($F$14)),DATE(YEAR($F$14),MONTH($F$14)+4,0)))),$I$17&gt;MIN(DATE(YEAR($F$14),MONTH($F$14)+3,DAY($F$14)),DATE(YEAR($F$14),MONTH($F$14)+4,0))-15),"This statement turns three months old on "&amp;TEXT(MIN(DATE(YEAR($F$14),MONTH($F$14)+3,DAY($F$14)),DATE(YEAR($F$14),MONTH($F$14)+4,0)),"dd-mmm-yyyy")&amp;". Send a fresh one before then.","")</f>
        <v/>
      </c>
      <c r="C65" s="7" t="n"/>
      <c r="D65" s="7" t="n"/>
      <c r="E65" s="7" t="n"/>
      <c r="F65" s="7" t="n"/>
      <c r="G65" s="7" t="n"/>
      <c r="H65" s="7" t="n"/>
      <c r="I65" s="7" t="n"/>
      <c r="J65" s="7" t="n"/>
    </row>
    <row r="66">
      <c r="B66" s="40">
        <f>IF(AND(N($F$14)&gt;0,N($F$15)&gt;0,$I$17&gt;DATE(YEAR($F$14),MONTH($F$14)+1,$F$15)),"Past the due day in your sanction letter. Check what it says about a late statement, including any penal charges.","")</f>
        <v/>
      </c>
      <c r="C66" s="7" t="n"/>
      <c r="D66" s="7" t="n"/>
      <c r="E66" s="7" t="n"/>
      <c r="F66" s="7" t="n"/>
      <c r="G66" s="7" t="n"/>
      <c r="H66" s="7" t="n"/>
      <c r="I66" s="7" t="n"/>
      <c r="J66" s="7" t="n"/>
    </row>
    <row r="67">
      <c r="B67" s="40">
        <f>IF(AND(N($F$9)&gt;0,$J$51&lt;0),"Over drawing power: an excess the bank does not regularise for 90 days in a row can turn the account into an NPA.","")</f>
        <v/>
      </c>
      <c r="C67" s="7" t="n"/>
      <c r="D67" s="7" t="n"/>
      <c r="E67" s="7" t="n"/>
      <c r="F67" s="7" t="n"/>
      <c r="G67" s="7" t="n"/>
      <c r="H67" s="7" t="n"/>
      <c r="I67" s="7" t="n"/>
      <c r="J67" s="7" t="n"/>
    </row>
    <row r="68">
      <c r="B68" s="40">
        <f>IF(COUNTIF(G21:G35,"&gt;0")&gt;0,"Some lines are valued at market value because it is below cost (AS 2).","")</f>
        <v/>
      </c>
      <c r="C68" s="7" t="n"/>
      <c r="D68" s="7" t="n"/>
      <c r="E68" s="7" t="n"/>
      <c r="F68" s="7" t="n"/>
      <c r="G68" s="7" t="n"/>
      <c r="H68" s="7" t="n"/>
      <c r="I68" s="7" t="n"/>
      <c r="J68" s="7" t="n"/>
    </row>
    <row r="69">
      <c r="B69" s="40">
        <f>IF(COUNTIF(I21:I35,"No")&gt;0,"Some stock lines are marked as not counted by the bank and are left out.","")</f>
        <v/>
      </c>
      <c r="C69" s="7" t="n"/>
      <c r="D69" s="7" t="n"/>
      <c r="E69" s="7" t="n"/>
      <c r="F69" s="7" t="n"/>
      <c r="G69" s="7" t="n"/>
      <c r="H69" s="7" t="n"/>
      <c r="I69" s="7" t="n"/>
      <c r="J69" s="7" t="n"/>
    </row>
    <row r="70">
      <c r="B70" s="40">
        <f>IF(AND($J$38=0,$J$36&gt;0),"Unpaid suppliers are more than the stock counted, so stock adds nothing to drawing power.","")</f>
        <v/>
      </c>
      <c r="C70" s="7" t="n"/>
      <c r="D70" s="7" t="n"/>
      <c r="E70" s="7" t="n"/>
      <c r="F70" s="7" t="n"/>
      <c r="G70" s="7" t="n"/>
      <c r="H70" s="7" t="n"/>
      <c r="I70" s="7" t="n"/>
      <c r="J70" s="7" t="n"/>
    </row>
    <row r="71">
      <c r="B71" s="40">
        <f>IF(AND($F$13="No",N($J$37)&gt;0),"You entered unpaid suppliers, but section 1 says your sanction does not deduct them, so they are left out.","")</f>
        <v/>
      </c>
      <c r="C71" s="7" t="n"/>
      <c r="D71" s="7" t="n"/>
      <c r="E71" s="7" t="n"/>
      <c r="F71" s="7" t="n"/>
      <c r="G71" s="7" t="n"/>
      <c r="H71" s="7" t="n"/>
      <c r="I71" s="7" t="n"/>
      <c r="J71" s="7" t="n"/>
    </row>
    <row r="72">
      <c r="B72" s="40">
        <f>'Example Book Debts'!$C$117</f>
        <v/>
      </c>
      <c r="C72" s="7" t="n"/>
      <c r="D72" s="7" t="n"/>
      <c r="E72" s="7" t="n"/>
      <c r="F72" s="7" t="n"/>
      <c r="G72" s="7" t="n"/>
      <c r="H72" s="7" t="n"/>
      <c r="I72" s="7" t="n"/>
      <c r="J72" s="7" t="n"/>
    </row>
    <row r="73">
      <c r="B73" s="41">
        <f>IF(AND(N($F$14)&gt;0,N($F$9)&gt;0,B60&amp;B61&amp;B62&amp;B63&amp;B64&amp;B65&amp;B66&amp;B67&amp;B68&amp;B69&amp;B70&amp;B71&amp;B72=""),"All checks OK.","")</f>
        <v/>
      </c>
      <c r="C73" s="7" t="n"/>
      <c r="D73" s="7" t="n"/>
      <c r="E73" s="7" t="n"/>
      <c r="F73" s="7" t="n"/>
      <c r="G73" s="7" t="n"/>
      <c r="H73" s="7" t="n"/>
      <c r="I73" s="7" t="n"/>
      <c r="J73" s="7" t="n"/>
    </row>
    <row r="74"/>
    <row r="75" ht="16" customHeight="1">
      <c r="B75"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62">
    <mergeCell ref="B9:E9"/>
    <mergeCell ref="F11:G11"/>
    <mergeCell ref="B67:J67"/>
    <mergeCell ref="F10:G10"/>
    <mergeCell ref="F16:G16"/>
    <mergeCell ref="B47:I47"/>
    <mergeCell ref="B61:J61"/>
    <mergeCell ref="B6:E6"/>
    <mergeCell ref="B60:J60"/>
    <mergeCell ref="B15:E15"/>
    <mergeCell ref="F6:G6"/>
    <mergeCell ref="B46:I46"/>
    <mergeCell ref="B73:J73"/>
    <mergeCell ref="B69:J69"/>
    <mergeCell ref="F7:G7"/>
    <mergeCell ref="B43:I43"/>
    <mergeCell ref="F12:G12"/>
    <mergeCell ref="B19:J19"/>
    <mergeCell ref="B48:I48"/>
    <mergeCell ref="F15:G15"/>
    <mergeCell ref="B16:E16"/>
    <mergeCell ref="B42:I42"/>
    <mergeCell ref="B40:J40"/>
    <mergeCell ref="B7:E7"/>
    <mergeCell ref="B41:I41"/>
    <mergeCell ref="B65:J65"/>
    <mergeCell ref="F17:G17"/>
    <mergeCell ref="B68:J68"/>
    <mergeCell ref="F8:G8"/>
    <mergeCell ref="B64:J64"/>
    <mergeCell ref="B5:J5"/>
    <mergeCell ref="B36:G36"/>
    <mergeCell ref="B45:J45"/>
    <mergeCell ref="B12:E12"/>
    <mergeCell ref="B38:I38"/>
    <mergeCell ref="B70:J70"/>
    <mergeCell ref="B63:J63"/>
    <mergeCell ref="B11:E11"/>
    <mergeCell ref="B37:I37"/>
    <mergeCell ref="F13:G13"/>
    <mergeCell ref="B75:J75"/>
    <mergeCell ref="B49:I49"/>
    <mergeCell ref="F9:G9"/>
    <mergeCell ref="B14:E14"/>
    <mergeCell ref="B54:J54"/>
    <mergeCell ref="F56:J56"/>
    <mergeCell ref="B62:J62"/>
    <mergeCell ref="B17:E17"/>
    <mergeCell ref="B72:J72"/>
    <mergeCell ref="B3:J3"/>
    <mergeCell ref="B8:E8"/>
    <mergeCell ref="B59:J59"/>
    <mergeCell ref="B13:E13"/>
    <mergeCell ref="B51:I51"/>
    <mergeCell ref="B66:J66"/>
    <mergeCell ref="B56:D56"/>
    <mergeCell ref="B71:J71"/>
    <mergeCell ref="F14:G14"/>
    <mergeCell ref="B10:E10"/>
    <mergeCell ref="B52:J52"/>
    <mergeCell ref="B50:I50"/>
    <mergeCell ref="B2:J2"/>
  </mergeCells>
  <dataValidations count="13">
    <dataValidation sqref="F9" showDropDown="0" showInputMessage="0" showErrorMessage="1" allowBlank="1" errorTitle="Enter an amount" error="Enter the amount in rupees as a number, with no minus sign." type="decimal" operator="greaterThanOrEqual">
      <formula1>0</formula1>
    </dataValidation>
    <dataValidation sqref="F10" showDropDown="0" showInputMessage="0" showErrorMessage="1" allowBlank="1" errorTitle="Enter a percentage" error="Type the margin with a % sign, for example 25%. It must be between 0% and 100%." type="decimal" operator="between">
      <formula1>0</formula1>
      <formula2>1</formula2>
    </dataValidation>
    <dataValidation sqref="F11" showDropDown="0" showInputMessage="0" showErrorMessage="1" allowBlank="1" errorTitle="Enter a percentage" error="Type the margin with a % sign, for example 25%. It must be between 0% and 100%." type="decimal" operator="between">
      <formula1>0</formula1>
      <formula2>1</formula2>
    </dataValidation>
    <dataValidation sqref="F12" showDropDown="0" showInputMessage="0" showErrorMessage="1" allowBlank="1" errorTitle="Enter a number of days" error="Enter whole days, for example 90." type="whole" operator="between">
      <formula1>1</formula1>
      <formula2>3650</formula2>
    </dataValidation>
    <dataValidation sqref="F13" showDropDown="0" showInputMessage="0" showErrorMessage="1" allowBlank="1" errorTitle="Pick from the list" error="Pick an option from the drop-down list." type="list">
      <formula1>=Lists!$C$2:$C$3</formula1>
    </dataValidation>
    <dataValidation sqref="F14" showDropDown="0" showInputMessage="0" showErrorMessage="1" allowBlank="1" errorTitle="Enter a date" error="Enter a date, for example 31-Oct-2026." type="date" operator="between">
      <formula1>DATE(2000,1,1)</formula1>
      <formula2>DATE(2100,12,31)</formula2>
    </dataValidation>
    <dataValidation sqref="F15" showDropDown="0" showInputMessage="0" showErrorMessage="1" allowBlank="1" error="Enter a day of the month, 1 to 31." type="whole" operator="between">
      <formula1>1</formula1>
      <formula2>31</formula2>
    </dataValidation>
    <dataValidation sqref="F16" showDropDown="0" showInputMessage="0" showErrorMessage="1" allowBlank="1" errorTitle="Enter an amount" error="Enter the amount in rupees as a number, with no minus sign." type="decimal" operator="greaterThanOrEqual">
      <formula1>0</formula1>
    </dataValidation>
    <dataValidation sqref="F17" showDropDown="0" showInputMessage="0" showErrorMessage="1" allowBlank="1" errorTitle="Enter a date" error="Enter a date, for example 31-Oct-2026." type="date" operator="between">
      <formula1>DATE(2000,1,1)</formula1>
      <formula2>DATE(2100,12,31)</formula2>
    </dataValidation>
    <dataValidation sqref="B21:B35" showDropDown="0" showInputMessage="0" showErrorMessage="1" allowBlank="1" errorTitle="Pick from the list" error="Pick an option from the drop-down list." type="list">
      <formula1>=Lists!$A$2:$A$8</formula1>
    </dataValidation>
    <dataValidation sqref="I21:I35" showDropDown="0" showInputMessage="0" showErrorMessage="1" allowBlank="1" errorTitle="Pick from the list" error="Pick an option from the drop-down list." type="list">
      <formula1>=Lists!$C$2:$C$3</formula1>
    </dataValidation>
    <dataValidation sqref="F21:G35" showDropDown="0" showInputMessage="0" showErrorMessage="1" allowBlank="1" errorTitle="Enter an amount" error="Enter the amount in rupees as a number, with no minus sign." type="decimal" operator="greaterThanOrEqual">
      <formula1>0</formula1>
    </dataValidation>
    <dataValidation sqref="J37" showDropDown="0" showInputMessage="0" showErrorMessage="1" allowBlank="1" errorTitle="Enter an amount" error="Enter the amount in rupees as a number, with no minus sign." type="decimal" operator="greaterThanOrEqual">
      <formula1>0</formula1>
    </dataValidation>
  </dataValidations>
  <pageMargins left="0.3" right="0.3" top="0.4" bottom="0.4" header="0.5" footer="0.5"/>
  <pageSetup orientation="portrait" paperSize="9" fitToHeight="1" fitToWidth="1"/>
</worksheet>
</file>

<file path=xl/worksheets/sheet7.xml><?xml version="1.0" encoding="utf-8"?>
<worksheet xmlns="http://schemas.openxmlformats.org/spreadsheetml/2006/main">
  <sheetPr>
    <outlinePr summaryBelow="1" summaryRight="1"/>
    <pageSetUpPr fitToPage="1"/>
  </sheetPr>
  <dimension ref="A1:L121"/>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26" customWidth="1" min="2" max="2"/>
    <col width="14" customWidth="1" min="3" max="3"/>
    <col width="13" customWidth="1" min="4" max="4"/>
    <col width="15" customWidth="1" min="5" max="5"/>
    <col width="11" customWidth="1" min="6" max="6"/>
    <col width="11" customWidth="1" min="7" max="7"/>
    <col width="10" customWidth="1" min="8" max="8"/>
    <col width="12" customWidth="1" min="9" max="9"/>
    <col width="12" customWidth="1" min="10" max="10"/>
    <col width="15" customWidth="1" min="11" max="11"/>
    <col width="40" customWidth="1" min="12" max="12"/>
    <col width="2" customWidth="1" min="13" max="13"/>
  </cols>
  <sheetData>
    <row r="1"/>
    <row r="2" ht="26" customHeight="1">
      <c r="B2" s="1" t="inlineStr">
        <is>
          <t>BOOK DEBTS  (what your customers owe you, by age)</t>
        </is>
      </c>
    </row>
    <row r="3" ht="16" customHeight="1">
      <c r="B3" s="11" t="inlineStr">
        <is>
          <t>EXAMPLE: eight unpaid bills at the same made-up trader, aged to 31-Oct-2026. Three are not counted, on purpose: read the Check column.</t>
        </is>
      </c>
    </row>
    <row r="4"/>
    <row r="5" ht="63" customHeight="1">
      <c r="B5" s="23" t="inlineStr">
        <is>
          <t>Customer</t>
        </is>
      </c>
      <c r="C5" s="23" t="inlineStr">
        <is>
          <t>Bill number</t>
        </is>
      </c>
      <c r="D5" s="23" t="inlineStr">
        <is>
          <t>Bill date</t>
        </is>
      </c>
      <c r="E5" s="23" t="inlineStr">
        <is>
          <t>Amount still due</t>
        </is>
      </c>
      <c r="F5" s="23" t="inlineStr">
        <is>
          <t>Related party or group concern?</t>
        </is>
      </c>
      <c r="G5" s="23" t="inlineStr">
        <is>
          <t>Disputed?</t>
        </is>
      </c>
      <c r="H5" s="23" t="inlineStr">
        <is>
          <t>Days old</t>
        </is>
      </c>
      <c r="I5" s="23" t="inlineStr">
        <is>
          <t>Age band</t>
        </is>
      </c>
      <c r="J5" s="23" t="inlineStr">
        <is>
          <t>Counted?</t>
        </is>
      </c>
      <c r="K5" s="23" t="inlineStr">
        <is>
          <t>Counted amount</t>
        </is>
      </c>
      <c r="L5" s="23" t="inlineStr">
        <is>
          <t>Check</t>
        </is>
      </c>
    </row>
    <row r="6" ht="31" customHeight="1">
      <c r="B6" s="14" t="inlineStr">
        <is>
          <t>Customer A (example)</t>
        </is>
      </c>
      <c r="C6" s="16" t="inlineStr">
        <is>
          <t>ST/26-27/0412</t>
        </is>
      </c>
      <c r="D6" s="42" t="n">
        <v>46313</v>
      </c>
      <c r="E6" s="26" t="n">
        <v>245000</v>
      </c>
      <c r="F6" s="25" t="inlineStr">
        <is>
          <t>No</t>
        </is>
      </c>
      <c r="G6" s="25" t="inlineStr">
        <is>
          <t>No</t>
        </is>
      </c>
      <c r="H6" s="43">
        <f>IF(OR(N(E6)=0,N(D6)=0,N('Example Statement'!$F$14)=0,N(D6)&gt;N('Example Statement'!$F$14)),"",N('Example Statement'!$F$14)-N(D6))</f>
        <v/>
      </c>
      <c r="I6" s="44">
        <f>IF(H6="","",IF(H6&lt;=30,"0-30",IF(H6&lt;=60,"31-60",IF(H6&lt;=90,"61-90",IF(H6&lt;=180,"91-180","Over 180")))))</f>
        <v/>
      </c>
      <c r="J6" s="44">
        <f>IF(N(E6)=0,"",IF(OR(H6="",F6="Yes",G6="Yes"),"No",IF(N('Example Statement'!$F$12)=0,"No",IF(H6&lt;=N('Example Statement'!$F$12),"Yes","No"))))</f>
        <v/>
      </c>
      <c r="K6" s="28">
        <f>IF(J6="Yes",N(E6),IF(N(E6)=0,"",0))</f>
        <v/>
      </c>
      <c r="L6" s="40">
        <f>IF(N(E6)=0,"",IF(N(D6)=0,"Enter the bill date",IF(N('Example Statement'!$F$14)=0,"Enter the statement date on the Statement sheet",IF(N(D6)&gt;N('Example Statement'!$F$14),"Bill date is after the statement date",IF(F6="Yes","Not counted: related party",IF(G6="Yes","Not counted: disputed",IF(J6="No","Not counted: older than the limit","")))))))</f>
        <v/>
      </c>
    </row>
    <row r="7" ht="31" customHeight="1">
      <c r="B7" s="14" t="inlineStr">
        <is>
          <t>Customer B (example)</t>
        </is>
      </c>
      <c r="C7" s="16" t="inlineStr">
        <is>
          <t>ST/26-27/0398</t>
        </is>
      </c>
      <c r="D7" s="42" t="n">
        <v>46301</v>
      </c>
      <c r="E7" s="26" t="n">
        <v>310000</v>
      </c>
      <c r="F7" s="25" t="inlineStr">
        <is>
          <t>No</t>
        </is>
      </c>
      <c r="G7" s="25" t="inlineStr">
        <is>
          <t>No</t>
        </is>
      </c>
      <c r="H7" s="43">
        <f>IF(OR(N(E7)=0,N(D7)=0,N('Example Statement'!$F$14)=0,N(D7)&gt;N('Example Statement'!$F$14)),"",N('Example Statement'!$F$14)-N(D7))</f>
        <v/>
      </c>
      <c r="I7" s="44">
        <f>IF(H7="","",IF(H7&lt;=30,"0-30",IF(H7&lt;=60,"31-60",IF(H7&lt;=90,"61-90",IF(H7&lt;=180,"91-180","Over 180")))))</f>
        <v/>
      </c>
      <c r="J7" s="44">
        <f>IF(N(E7)=0,"",IF(OR(H7="",F7="Yes",G7="Yes"),"No",IF(N('Example Statement'!$F$12)=0,"No",IF(H7&lt;=N('Example Statement'!$F$12),"Yes","No"))))</f>
        <v/>
      </c>
      <c r="K7" s="28">
        <f>IF(J7="Yes",N(E7),IF(N(E7)=0,"",0))</f>
        <v/>
      </c>
      <c r="L7" s="40">
        <f>IF(N(E7)=0,"",IF(N(D7)=0,"Enter the bill date",IF(N('Example Statement'!$F$14)=0,"Enter the statement date on the Statement sheet",IF(N(D7)&gt;N('Example Statement'!$F$14),"Bill date is after the statement date",IF(F7="Yes","Not counted: related party",IF(G7="Yes","Not counted: disputed",IF(J7="No","Not counted: older than the limit","")))))))</f>
        <v/>
      </c>
    </row>
    <row r="8" ht="31" customHeight="1">
      <c r="B8" s="14" t="inlineStr">
        <is>
          <t>Customer C (example)</t>
        </is>
      </c>
      <c r="C8" s="16" t="inlineStr">
        <is>
          <t>ST/26-27/0355</t>
        </is>
      </c>
      <c r="D8" s="42" t="n">
        <v>46277</v>
      </c>
      <c r="E8" s="26" t="n">
        <v>182000</v>
      </c>
      <c r="F8" s="25" t="inlineStr">
        <is>
          <t>No</t>
        </is>
      </c>
      <c r="G8" s="25" t="inlineStr">
        <is>
          <t>No</t>
        </is>
      </c>
      <c r="H8" s="43">
        <f>IF(OR(N(E8)=0,N(D8)=0,N('Example Statement'!$F$14)=0,N(D8)&gt;N('Example Statement'!$F$14)),"",N('Example Statement'!$F$14)-N(D8))</f>
        <v/>
      </c>
      <c r="I8" s="44">
        <f>IF(H8="","",IF(H8&lt;=30,"0-30",IF(H8&lt;=60,"31-60",IF(H8&lt;=90,"61-90",IF(H8&lt;=180,"91-180","Over 180")))))</f>
        <v/>
      </c>
      <c r="J8" s="44">
        <f>IF(N(E8)=0,"",IF(OR(H8="",F8="Yes",G8="Yes"),"No",IF(N('Example Statement'!$F$12)=0,"No",IF(H8&lt;=N('Example Statement'!$F$12),"Yes","No"))))</f>
        <v/>
      </c>
      <c r="K8" s="28">
        <f>IF(J8="Yes",N(E8),IF(N(E8)=0,"",0))</f>
        <v/>
      </c>
      <c r="L8" s="40">
        <f>IF(N(E8)=0,"",IF(N(D8)=0,"Enter the bill date",IF(N('Example Statement'!$F$14)=0,"Enter the statement date on the Statement sheet",IF(N(D8)&gt;N('Example Statement'!$F$14),"Bill date is after the statement date",IF(F8="Yes","Not counted: related party",IF(G8="Yes","Not counted: disputed",IF(J8="No","Not counted: older than the limit","")))))))</f>
        <v/>
      </c>
    </row>
    <row r="9" ht="31" customHeight="1">
      <c r="B9" s="14" t="inlineStr">
        <is>
          <t>Customer D (example)</t>
        </is>
      </c>
      <c r="C9" s="16" t="inlineStr">
        <is>
          <t>ST/26-27/0301</t>
        </is>
      </c>
      <c r="D9" s="42" t="n">
        <v>46254</v>
      </c>
      <c r="E9" s="26" t="n">
        <v>128000</v>
      </c>
      <c r="F9" s="25" t="inlineStr">
        <is>
          <t>No</t>
        </is>
      </c>
      <c r="G9" s="25" t="inlineStr">
        <is>
          <t>No</t>
        </is>
      </c>
      <c r="H9" s="43">
        <f>IF(OR(N(E9)=0,N(D9)=0,N('Example Statement'!$F$14)=0,N(D9)&gt;N('Example Statement'!$F$14)),"",N('Example Statement'!$F$14)-N(D9))</f>
        <v/>
      </c>
      <c r="I9" s="44">
        <f>IF(H9="","",IF(H9&lt;=30,"0-30",IF(H9&lt;=60,"31-60",IF(H9&lt;=90,"61-90",IF(H9&lt;=180,"91-180","Over 180")))))</f>
        <v/>
      </c>
      <c r="J9" s="44">
        <f>IF(N(E9)=0,"",IF(OR(H9="",F9="Yes",G9="Yes"),"No",IF(N('Example Statement'!$F$12)=0,"No",IF(H9&lt;=N('Example Statement'!$F$12),"Yes","No"))))</f>
        <v/>
      </c>
      <c r="K9" s="28">
        <f>IF(J9="Yes",N(E9),IF(N(E9)=0,"",0))</f>
        <v/>
      </c>
      <c r="L9" s="40">
        <f>IF(N(E9)=0,"",IF(N(D9)=0,"Enter the bill date",IF(N('Example Statement'!$F$14)=0,"Enter the statement date on the Statement sheet",IF(N(D9)&gt;N('Example Statement'!$F$14),"Bill date is after the statement date",IF(F9="Yes","Not counted: related party",IF(G9="Yes","Not counted: disputed",IF(J9="No","Not counted: older than the limit","")))))))</f>
        <v/>
      </c>
    </row>
    <row r="10" ht="31" customHeight="1">
      <c r="B10" s="14" t="inlineStr">
        <is>
          <t>Customer E (example)</t>
        </is>
      </c>
      <c r="C10" s="16" t="inlineStr">
        <is>
          <t>ST/26-27/0244</t>
        </is>
      </c>
      <c r="D10" s="42" t="n">
        <v>46218</v>
      </c>
      <c r="E10" s="26" t="n">
        <v>96000</v>
      </c>
      <c r="F10" s="25" t="inlineStr">
        <is>
          <t>No</t>
        </is>
      </c>
      <c r="G10" s="25" t="inlineStr">
        <is>
          <t>No</t>
        </is>
      </c>
      <c r="H10" s="43">
        <f>IF(OR(N(E10)=0,N(D10)=0,N('Example Statement'!$F$14)=0,N(D10)&gt;N('Example Statement'!$F$14)),"",N('Example Statement'!$F$14)-N(D10))</f>
        <v/>
      </c>
      <c r="I10" s="44">
        <f>IF(H10="","",IF(H10&lt;=30,"0-30",IF(H10&lt;=60,"31-60",IF(H10&lt;=90,"61-90",IF(H10&lt;=180,"91-180","Over 180")))))</f>
        <v/>
      </c>
      <c r="J10" s="44">
        <f>IF(N(E10)=0,"",IF(OR(H10="",F10="Yes",G10="Yes"),"No",IF(N('Example Statement'!$F$12)=0,"No",IF(H10&lt;=N('Example Statement'!$F$12),"Yes","No"))))</f>
        <v/>
      </c>
      <c r="K10" s="28">
        <f>IF(J10="Yes",N(E10),IF(N(E10)=0,"",0))</f>
        <v/>
      </c>
      <c r="L10" s="40">
        <f>IF(N(E10)=0,"",IF(N(D10)=0,"Enter the bill date",IF(N('Example Statement'!$F$14)=0,"Enter the statement date on the Statement sheet",IF(N(D10)&gt;N('Example Statement'!$F$14),"Bill date is after the statement date",IF(F10="Yes","Not counted: related party",IF(G10="Yes","Not counted: disputed",IF(J10="No","Not counted: older than the limit","")))))))</f>
        <v/>
      </c>
    </row>
    <row r="11" ht="31" customHeight="1">
      <c r="B11" s="14" t="inlineStr">
        <is>
          <t>Sister concern (example)</t>
        </is>
      </c>
      <c r="C11" s="16" t="inlineStr">
        <is>
          <t>ST/26-27/0420</t>
        </is>
      </c>
      <c r="D11" s="42" t="n">
        <v>46317</v>
      </c>
      <c r="E11" s="26" t="n">
        <v>150000</v>
      </c>
      <c r="F11" s="25" t="inlineStr">
        <is>
          <t>Yes</t>
        </is>
      </c>
      <c r="G11" s="25" t="inlineStr">
        <is>
          <t>No</t>
        </is>
      </c>
      <c r="H11" s="43">
        <f>IF(OR(N(E11)=0,N(D11)=0,N('Example Statement'!$F$14)=0,N(D11)&gt;N('Example Statement'!$F$14)),"",N('Example Statement'!$F$14)-N(D11))</f>
        <v/>
      </c>
      <c r="I11" s="44">
        <f>IF(H11="","",IF(H11&lt;=30,"0-30",IF(H11&lt;=60,"31-60",IF(H11&lt;=90,"61-90",IF(H11&lt;=180,"91-180","Over 180")))))</f>
        <v/>
      </c>
      <c r="J11" s="44">
        <f>IF(N(E11)=0,"",IF(OR(H11="",F11="Yes",G11="Yes"),"No",IF(N('Example Statement'!$F$12)=0,"No",IF(H11&lt;=N('Example Statement'!$F$12),"Yes","No"))))</f>
        <v/>
      </c>
      <c r="K11" s="28">
        <f>IF(J11="Yes",N(E11),IF(N(E11)=0,"",0))</f>
        <v/>
      </c>
      <c r="L11" s="40">
        <f>IF(N(E11)=0,"",IF(N(D11)=0,"Enter the bill date",IF(N('Example Statement'!$F$14)=0,"Enter the statement date on the Statement sheet",IF(N(D11)&gt;N('Example Statement'!$F$14),"Bill date is after the statement date",IF(F11="Yes","Not counted: related party",IF(G11="Yes","Not counted: disputed",IF(J11="No","Not counted: older than the limit","")))))))</f>
        <v/>
      </c>
    </row>
    <row r="12" ht="31" customHeight="1">
      <c r="B12" s="14" t="inlineStr">
        <is>
          <t>Customer F (example)</t>
        </is>
      </c>
      <c r="C12" s="16" t="inlineStr">
        <is>
          <t>ST/26-27/0388</t>
        </is>
      </c>
      <c r="D12" s="42" t="n">
        <v>46297</v>
      </c>
      <c r="E12" s="26" t="n">
        <v>84000</v>
      </c>
      <c r="F12" s="25" t="inlineStr">
        <is>
          <t>No</t>
        </is>
      </c>
      <c r="G12" s="25" t="inlineStr">
        <is>
          <t>Yes</t>
        </is>
      </c>
      <c r="H12" s="43">
        <f>IF(OR(N(E12)=0,N(D12)=0,N('Example Statement'!$F$14)=0,N(D12)&gt;N('Example Statement'!$F$14)),"",N('Example Statement'!$F$14)-N(D12))</f>
        <v/>
      </c>
      <c r="I12" s="44">
        <f>IF(H12="","",IF(H12&lt;=30,"0-30",IF(H12&lt;=60,"31-60",IF(H12&lt;=90,"61-90",IF(H12&lt;=180,"91-180","Over 180")))))</f>
        <v/>
      </c>
      <c r="J12" s="44">
        <f>IF(N(E12)=0,"",IF(OR(H12="",F12="Yes",G12="Yes"),"No",IF(N('Example Statement'!$F$12)=0,"No",IF(H12&lt;=N('Example Statement'!$F$12),"Yes","No"))))</f>
        <v/>
      </c>
      <c r="K12" s="28">
        <f>IF(J12="Yes",N(E12),IF(N(E12)=0,"",0))</f>
        <v/>
      </c>
      <c r="L12" s="40">
        <f>IF(N(E12)=0,"",IF(N(D12)=0,"Enter the bill date",IF(N('Example Statement'!$F$14)=0,"Enter the statement date on the Statement sheet",IF(N(D12)&gt;N('Example Statement'!$F$14),"Bill date is after the statement date",IF(F12="Yes","Not counted: related party",IF(G12="Yes","Not counted: disputed",IF(J12="No","Not counted: older than the limit","")))))))</f>
        <v/>
      </c>
    </row>
    <row r="13" ht="31" customHeight="1">
      <c r="B13" s="14" t="inlineStr">
        <is>
          <t>Customer G (example)</t>
        </is>
      </c>
      <c r="C13" s="16" t="inlineStr">
        <is>
          <t>ST/26-27/0430</t>
        </is>
      </c>
      <c r="D13" s="42" t="n">
        <v>46323</v>
      </c>
      <c r="E13" s="26" t="n">
        <v>212000</v>
      </c>
      <c r="F13" s="25" t="inlineStr">
        <is>
          <t>No</t>
        </is>
      </c>
      <c r="G13" s="25" t="inlineStr">
        <is>
          <t>No</t>
        </is>
      </c>
      <c r="H13" s="43">
        <f>IF(OR(N(E13)=0,N(D13)=0,N('Example Statement'!$F$14)=0,N(D13)&gt;N('Example Statement'!$F$14)),"",N('Example Statement'!$F$14)-N(D13))</f>
        <v/>
      </c>
      <c r="I13" s="44">
        <f>IF(H13="","",IF(H13&lt;=30,"0-30",IF(H13&lt;=60,"31-60",IF(H13&lt;=90,"61-90",IF(H13&lt;=180,"91-180","Over 180")))))</f>
        <v/>
      </c>
      <c r="J13" s="44">
        <f>IF(N(E13)=0,"",IF(OR(H13="",F13="Yes",G13="Yes"),"No",IF(N('Example Statement'!$F$12)=0,"No",IF(H13&lt;=N('Example Statement'!$F$12),"Yes","No"))))</f>
        <v/>
      </c>
      <c r="K13" s="28">
        <f>IF(J13="Yes",N(E13),IF(N(E13)=0,"",0))</f>
        <v/>
      </c>
      <c r="L13" s="40">
        <f>IF(N(E13)=0,"",IF(N(D13)=0,"Enter the bill date",IF(N('Example Statement'!$F$14)=0,"Enter the statement date on the Statement sheet",IF(N(D13)&gt;N('Example Statement'!$F$14),"Bill date is after the statement date",IF(F13="Yes","Not counted: related party",IF(G13="Yes","Not counted: disputed",IF(J13="No","Not counted: older than the limit","")))))))</f>
        <v/>
      </c>
    </row>
    <row r="14">
      <c r="B14" s="14" t="n"/>
      <c r="C14" s="16" t="n"/>
      <c r="D14" s="42" t="n"/>
      <c r="E14" s="26" t="n"/>
      <c r="F14" s="25" t="n"/>
      <c r="G14" s="25" t="n"/>
      <c r="H14" s="43">
        <f>IF(OR(N(E14)=0,N(D14)=0,N('Example Statement'!$F$14)=0,N(D14)&gt;N('Example Statement'!$F$14)),"",N('Example Statement'!$F$14)-N(D14))</f>
        <v/>
      </c>
      <c r="I14" s="44">
        <f>IF(H14="","",IF(H14&lt;=30,"0-30",IF(H14&lt;=60,"31-60",IF(H14&lt;=90,"61-90",IF(H14&lt;=180,"91-180","Over 180")))))</f>
        <v/>
      </c>
      <c r="J14" s="44">
        <f>IF(N(E14)=0,"",IF(OR(H14="",F14="Yes",G14="Yes"),"No",IF(N('Example Statement'!$F$12)=0,"No",IF(H14&lt;=N('Example Statement'!$F$12),"Yes","No"))))</f>
        <v/>
      </c>
      <c r="K14" s="28">
        <f>IF(J14="Yes",N(E14),IF(N(E14)=0,"",0))</f>
        <v/>
      </c>
      <c r="L14" s="40">
        <f>IF(N(E14)=0,"",IF(N(D14)=0,"Enter the bill date",IF(N('Example Statement'!$F$14)=0,"Enter the statement date on the Statement sheet",IF(N(D14)&gt;N('Example Statement'!$F$14),"Bill date is after the statement date",IF(F14="Yes","Not counted: related party",IF(G14="Yes","Not counted: disputed",IF(J14="No","Not counted: older than the limit","")))))))</f>
        <v/>
      </c>
    </row>
    <row r="15">
      <c r="B15" s="14" t="n"/>
      <c r="C15" s="16" t="n"/>
      <c r="D15" s="42" t="n"/>
      <c r="E15" s="26" t="n"/>
      <c r="F15" s="25" t="n"/>
      <c r="G15" s="25" t="n"/>
      <c r="H15" s="43">
        <f>IF(OR(N(E15)=0,N(D15)=0,N('Example Statement'!$F$14)=0,N(D15)&gt;N('Example Statement'!$F$14)),"",N('Example Statement'!$F$14)-N(D15))</f>
        <v/>
      </c>
      <c r="I15" s="44">
        <f>IF(H15="","",IF(H15&lt;=30,"0-30",IF(H15&lt;=60,"31-60",IF(H15&lt;=90,"61-90",IF(H15&lt;=180,"91-180","Over 180")))))</f>
        <v/>
      </c>
      <c r="J15" s="44">
        <f>IF(N(E15)=0,"",IF(OR(H15="",F15="Yes",G15="Yes"),"No",IF(N('Example Statement'!$F$12)=0,"No",IF(H15&lt;=N('Example Statement'!$F$12),"Yes","No"))))</f>
        <v/>
      </c>
      <c r="K15" s="28">
        <f>IF(J15="Yes",N(E15),IF(N(E15)=0,"",0))</f>
        <v/>
      </c>
      <c r="L15" s="40">
        <f>IF(N(E15)=0,"",IF(N(D15)=0,"Enter the bill date",IF(N('Example Statement'!$F$14)=0,"Enter the statement date on the Statement sheet",IF(N(D15)&gt;N('Example Statement'!$F$14),"Bill date is after the statement date",IF(F15="Yes","Not counted: related party",IF(G15="Yes","Not counted: disputed",IF(J15="No","Not counted: older than the limit","")))))))</f>
        <v/>
      </c>
    </row>
    <row r="16">
      <c r="B16" s="14" t="n"/>
      <c r="C16" s="16" t="n"/>
      <c r="D16" s="42" t="n"/>
      <c r="E16" s="26" t="n"/>
      <c r="F16" s="25" t="n"/>
      <c r="G16" s="25" t="n"/>
      <c r="H16" s="43">
        <f>IF(OR(N(E16)=0,N(D16)=0,N('Example Statement'!$F$14)=0,N(D16)&gt;N('Example Statement'!$F$14)),"",N('Example Statement'!$F$14)-N(D16))</f>
        <v/>
      </c>
      <c r="I16" s="44">
        <f>IF(H16="","",IF(H16&lt;=30,"0-30",IF(H16&lt;=60,"31-60",IF(H16&lt;=90,"61-90",IF(H16&lt;=180,"91-180","Over 180")))))</f>
        <v/>
      </c>
      <c r="J16" s="44">
        <f>IF(N(E16)=0,"",IF(OR(H16="",F16="Yes",G16="Yes"),"No",IF(N('Example Statement'!$F$12)=0,"No",IF(H16&lt;=N('Example Statement'!$F$12),"Yes","No"))))</f>
        <v/>
      </c>
      <c r="K16" s="28">
        <f>IF(J16="Yes",N(E16),IF(N(E16)=0,"",0))</f>
        <v/>
      </c>
      <c r="L16" s="40">
        <f>IF(N(E16)=0,"",IF(N(D16)=0,"Enter the bill date",IF(N('Example Statement'!$F$14)=0,"Enter the statement date on the Statement sheet",IF(N(D16)&gt;N('Example Statement'!$F$14),"Bill date is after the statement date",IF(F16="Yes","Not counted: related party",IF(G16="Yes","Not counted: disputed",IF(J16="No","Not counted: older than the limit","")))))))</f>
        <v/>
      </c>
    </row>
    <row r="17">
      <c r="B17" s="14" t="n"/>
      <c r="C17" s="16" t="n"/>
      <c r="D17" s="42" t="n"/>
      <c r="E17" s="26" t="n"/>
      <c r="F17" s="25" t="n"/>
      <c r="G17" s="25" t="n"/>
      <c r="H17" s="43">
        <f>IF(OR(N(E17)=0,N(D17)=0,N('Example Statement'!$F$14)=0,N(D17)&gt;N('Example Statement'!$F$14)),"",N('Example Statement'!$F$14)-N(D17))</f>
        <v/>
      </c>
      <c r="I17" s="44">
        <f>IF(H17="","",IF(H17&lt;=30,"0-30",IF(H17&lt;=60,"31-60",IF(H17&lt;=90,"61-90",IF(H17&lt;=180,"91-180","Over 180")))))</f>
        <v/>
      </c>
      <c r="J17" s="44">
        <f>IF(N(E17)=0,"",IF(OR(H17="",F17="Yes",G17="Yes"),"No",IF(N('Example Statement'!$F$12)=0,"No",IF(H17&lt;=N('Example Statement'!$F$12),"Yes","No"))))</f>
        <v/>
      </c>
      <c r="K17" s="28">
        <f>IF(J17="Yes",N(E17),IF(N(E17)=0,"",0))</f>
        <v/>
      </c>
      <c r="L17" s="40">
        <f>IF(N(E17)=0,"",IF(N(D17)=0,"Enter the bill date",IF(N('Example Statement'!$F$14)=0,"Enter the statement date on the Statement sheet",IF(N(D17)&gt;N('Example Statement'!$F$14),"Bill date is after the statement date",IF(F17="Yes","Not counted: related party",IF(G17="Yes","Not counted: disputed",IF(J17="No","Not counted: older than the limit","")))))))</f>
        <v/>
      </c>
    </row>
    <row r="18">
      <c r="B18" s="14" t="n"/>
      <c r="C18" s="16" t="n"/>
      <c r="D18" s="42" t="n"/>
      <c r="E18" s="26" t="n"/>
      <c r="F18" s="25" t="n"/>
      <c r="G18" s="25" t="n"/>
      <c r="H18" s="43">
        <f>IF(OR(N(E18)=0,N(D18)=0,N('Example Statement'!$F$14)=0,N(D18)&gt;N('Example Statement'!$F$14)),"",N('Example Statement'!$F$14)-N(D18))</f>
        <v/>
      </c>
      <c r="I18" s="44">
        <f>IF(H18="","",IF(H18&lt;=30,"0-30",IF(H18&lt;=60,"31-60",IF(H18&lt;=90,"61-90",IF(H18&lt;=180,"91-180","Over 180")))))</f>
        <v/>
      </c>
      <c r="J18" s="44">
        <f>IF(N(E18)=0,"",IF(OR(H18="",F18="Yes",G18="Yes"),"No",IF(N('Example Statement'!$F$12)=0,"No",IF(H18&lt;=N('Example Statement'!$F$12),"Yes","No"))))</f>
        <v/>
      </c>
      <c r="K18" s="28">
        <f>IF(J18="Yes",N(E18),IF(N(E18)=0,"",0))</f>
        <v/>
      </c>
      <c r="L18" s="40">
        <f>IF(N(E18)=0,"",IF(N(D18)=0,"Enter the bill date",IF(N('Example Statement'!$F$14)=0,"Enter the statement date on the Statement sheet",IF(N(D18)&gt;N('Example Statement'!$F$14),"Bill date is after the statement date",IF(F18="Yes","Not counted: related party",IF(G18="Yes","Not counted: disputed",IF(J18="No","Not counted: older than the limit","")))))))</f>
        <v/>
      </c>
    </row>
    <row r="19">
      <c r="B19" s="14" t="n"/>
      <c r="C19" s="16" t="n"/>
      <c r="D19" s="42" t="n"/>
      <c r="E19" s="26" t="n"/>
      <c r="F19" s="25" t="n"/>
      <c r="G19" s="25" t="n"/>
      <c r="H19" s="43">
        <f>IF(OR(N(E19)=0,N(D19)=0,N('Example Statement'!$F$14)=0,N(D19)&gt;N('Example Statement'!$F$14)),"",N('Example Statement'!$F$14)-N(D19))</f>
        <v/>
      </c>
      <c r="I19" s="44">
        <f>IF(H19="","",IF(H19&lt;=30,"0-30",IF(H19&lt;=60,"31-60",IF(H19&lt;=90,"61-90",IF(H19&lt;=180,"91-180","Over 180")))))</f>
        <v/>
      </c>
      <c r="J19" s="44">
        <f>IF(N(E19)=0,"",IF(OR(H19="",F19="Yes",G19="Yes"),"No",IF(N('Example Statement'!$F$12)=0,"No",IF(H19&lt;=N('Example Statement'!$F$12),"Yes","No"))))</f>
        <v/>
      </c>
      <c r="K19" s="28">
        <f>IF(J19="Yes",N(E19),IF(N(E19)=0,"",0))</f>
        <v/>
      </c>
      <c r="L19" s="40">
        <f>IF(N(E19)=0,"",IF(N(D19)=0,"Enter the bill date",IF(N('Example Statement'!$F$14)=0,"Enter the statement date on the Statement sheet",IF(N(D19)&gt;N('Example Statement'!$F$14),"Bill date is after the statement date",IF(F19="Yes","Not counted: related party",IF(G19="Yes","Not counted: disputed",IF(J19="No","Not counted: older than the limit","")))))))</f>
        <v/>
      </c>
    </row>
    <row r="20">
      <c r="B20" s="14" t="n"/>
      <c r="C20" s="16" t="n"/>
      <c r="D20" s="42" t="n"/>
      <c r="E20" s="26" t="n"/>
      <c r="F20" s="25" t="n"/>
      <c r="G20" s="25" t="n"/>
      <c r="H20" s="43">
        <f>IF(OR(N(E20)=0,N(D20)=0,N('Example Statement'!$F$14)=0,N(D20)&gt;N('Example Statement'!$F$14)),"",N('Example Statement'!$F$14)-N(D20))</f>
        <v/>
      </c>
      <c r="I20" s="44">
        <f>IF(H20="","",IF(H20&lt;=30,"0-30",IF(H20&lt;=60,"31-60",IF(H20&lt;=90,"61-90",IF(H20&lt;=180,"91-180","Over 180")))))</f>
        <v/>
      </c>
      <c r="J20" s="44">
        <f>IF(N(E20)=0,"",IF(OR(H20="",F20="Yes",G20="Yes"),"No",IF(N('Example Statement'!$F$12)=0,"No",IF(H20&lt;=N('Example Statement'!$F$12),"Yes","No"))))</f>
        <v/>
      </c>
      <c r="K20" s="28">
        <f>IF(J20="Yes",N(E20),IF(N(E20)=0,"",0))</f>
        <v/>
      </c>
      <c r="L20" s="40">
        <f>IF(N(E20)=0,"",IF(N(D20)=0,"Enter the bill date",IF(N('Example Statement'!$F$14)=0,"Enter the statement date on the Statement sheet",IF(N(D20)&gt;N('Example Statement'!$F$14),"Bill date is after the statement date",IF(F20="Yes","Not counted: related party",IF(G20="Yes","Not counted: disputed",IF(J20="No","Not counted: older than the limit","")))))))</f>
        <v/>
      </c>
    </row>
    <row r="21">
      <c r="B21" s="14" t="n"/>
      <c r="C21" s="16" t="n"/>
      <c r="D21" s="42" t="n"/>
      <c r="E21" s="26" t="n"/>
      <c r="F21" s="25" t="n"/>
      <c r="G21" s="25" t="n"/>
      <c r="H21" s="43">
        <f>IF(OR(N(E21)=0,N(D21)=0,N('Example Statement'!$F$14)=0,N(D21)&gt;N('Example Statement'!$F$14)),"",N('Example Statement'!$F$14)-N(D21))</f>
        <v/>
      </c>
      <c r="I21" s="44">
        <f>IF(H21="","",IF(H21&lt;=30,"0-30",IF(H21&lt;=60,"31-60",IF(H21&lt;=90,"61-90",IF(H21&lt;=180,"91-180","Over 180")))))</f>
        <v/>
      </c>
      <c r="J21" s="44">
        <f>IF(N(E21)=0,"",IF(OR(H21="",F21="Yes",G21="Yes"),"No",IF(N('Example Statement'!$F$12)=0,"No",IF(H21&lt;=N('Example Statement'!$F$12),"Yes","No"))))</f>
        <v/>
      </c>
      <c r="K21" s="28">
        <f>IF(J21="Yes",N(E21),IF(N(E21)=0,"",0))</f>
        <v/>
      </c>
      <c r="L21" s="40">
        <f>IF(N(E21)=0,"",IF(N(D21)=0,"Enter the bill date",IF(N('Example Statement'!$F$14)=0,"Enter the statement date on the Statement sheet",IF(N(D21)&gt;N('Example Statement'!$F$14),"Bill date is after the statement date",IF(F21="Yes","Not counted: related party",IF(G21="Yes","Not counted: disputed",IF(J21="No","Not counted: older than the limit","")))))))</f>
        <v/>
      </c>
    </row>
    <row r="22">
      <c r="B22" s="14" t="n"/>
      <c r="C22" s="16" t="n"/>
      <c r="D22" s="42" t="n"/>
      <c r="E22" s="26" t="n"/>
      <c r="F22" s="25" t="n"/>
      <c r="G22" s="25" t="n"/>
      <c r="H22" s="43">
        <f>IF(OR(N(E22)=0,N(D22)=0,N('Example Statement'!$F$14)=0,N(D22)&gt;N('Example Statement'!$F$14)),"",N('Example Statement'!$F$14)-N(D22))</f>
        <v/>
      </c>
      <c r="I22" s="44">
        <f>IF(H22="","",IF(H22&lt;=30,"0-30",IF(H22&lt;=60,"31-60",IF(H22&lt;=90,"61-90",IF(H22&lt;=180,"91-180","Over 180")))))</f>
        <v/>
      </c>
      <c r="J22" s="44">
        <f>IF(N(E22)=0,"",IF(OR(H22="",F22="Yes",G22="Yes"),"No",IF(N('Example Statement'!$F$12)=0,"No",IF(H22&lt;=N('Example Statement'!$F$12),"Yes","No"))))</f>
        <v/>
      </c>
      <c r="K22" s="28">
        <f>IF(J22="Yes",N(E22),IF(N(E22)=0,"",0))</f>
        <v/>
      </c>
      <c r="L22" s="40">
        <f>IF(N(E22)=0,"",IF(N(D22)=0,"Enter the bill date",IF(N('Example Statement'!$F$14)=0,"Enter the statement date on the Statement sheet",IF(N(D22)&gt;N('Example Statement'!$F$14),"Bill date is after the statement date",IF(F22="Yes","Not counted: related party",IF(G22="Yes","Not counted: disputed",IF(J22="No","Not counted: older than the limit","")))))))</f>
        <v/>
      </c>
    </row>
    <row r="23">
      <c r="B23" s="14" t="n"/>
      <c r="C23" s="16" t="n"/>
      <c r="D23" s="42" t="n"/>
      <c r="E23" s="26" t="n"/>
      <c r="F23" s="25" t="n"/>
      <c r="G23" s="25" t="n"/>
      <c r="H23" s="43">
        <f>IF(OR(N(E23)=0,N(D23)=0,N('Example Statement'!$F$14)=0,N(D23)&gt;N('Example Statement'!$F$14)),"",N('Example Statement'!$F$14)-N(D23))</f>
        <v/>
      </c>
      <c r="I23" s="44">
        <f>IF(H23="","",IF(H23&lt;=30,"0-30",IF(H23&lt;=60,"31-60",IF(H23&lt;=90,"61-90",IF(H23&lt;=180,"91-180","Over 180")))))</f>
        <v/>
      </c>
      <c r="J23" s="44">
        <f>IF(N(E23)=0,"",IF(OR(H23="",F23="Yes",G23="Yes"),"No",IF(N('Example Statement'!$F$12)=0,"No",IF(H23&lt;=N('Example Statement'!$F$12),"Yes","No"))))</f>
        <v/>
      </c>
      <c r="K23" s="28">
        <f>IF(J23="Yes",N(E23),IF(N(E23)=0,"",0))</f>
        <v/>
      </c>
      <c r="L23" s="40">
        <f>IF(N(E23)=0,"",IF(N(D23)=0,"Enter the bill date",IF(N('Example Statement'!$F$14)=0,"Enter the statement date on the Statement sheet",IF(N(D23)&gt;N('Example Statement'!$F$14),"Bill date is after the statement date",IF(F23="Yes","Not counted: related party",IF(G23="Yes","Not counted: disputed",IF(J23="No","Not counted: older than the limit","")))))))</f>
        <v/>
      </c>
    </row>
    <row r="24">
      <c r="B24" s="14" t="n"/>
      <c r="C24" s="16" t="n"/>
      <c r="D24" s="42" t="n"/>
      <c r="E24" s="26" t="n"/>
      <c r="F24" s="25" t="n"/>
      <c r="G24" s="25" t="n"/>
      <c r="H24" s="43">
        <f>IF(OR(N(E24)=0,N(D24)=0,N('Example Statement'!$F$14)=0,N(D24)&gt;N('Example Statement'!$F$14)),"",N('Example Statement'!$F$14)-N(D24))</f>
        <v/>
      </c>
      <c r="I24" s="44">
        <f>IF(H24="","",IF(H24&lt;=30,"0-30",IF(H24&lt;=60,"31-60",IF(H24&lt;=90,"61-90",IF(H24&lt;=180,"91-180","Over 180")))))</f>
        <v/>
      </c>
      <c r="J24" s="44">
        <f>IF(N(E24)=0,"",IF(OR(H24="",F24="Yes",G24="Yes"),"No",IF(N('Example Statement'!$F$12)=0,"No",IF(H24&lt;=N('Example Statement'!$F$12),"Yes","No"))))</f>
        <v/>
      </c>
      <c r="K24" s="28">
        <f>IF(J24="Yes",N(E24),IF(N(E24)=0,"",0))</f>
        <v/>
      </c>
      <c r="L24" s="40">
        <f>IF(N(E24)=0,"",IF(N(D24)=0,"Enter the bill date",IF(N('Example Statement'!$F$14)=0,"Enter the statement date on the Statement sheet",IF(N(D24)&gt;N('Example Statement'!$F$14),"Bill date is after the statement date",IF(F24="Yes","Not counted: related party",IF(G24="Yes","Not counted: disputed",IF(J24="No","Not counted: older than the limit","")))))))</f>
        <v/>
      </c>
    </row>
    <row r="25">
      <c r="B25" s="14" t="n"/>
      <c r="C25" s="16" t="n"/>
      <c r="D25" s="42" t="n"/>
      <c r="E25" s="26" t="n"/>
      <c r="F25" s="25" t="n"/>
      <c r="G25" s="25" t="n"/>
      <c r="H25" s="43">
        <f>IF(OR(N(E25)=0,N(D25)=0,N('Example Statement'!$F$14)=0,N(D25)&gt;N('Example Statement'!$F$14)),"",N('Example Statement'!$F$14)-N(D25))</f>
        <v/>
      </c>
      <c r="I25" s="44">
        <f>IF(H25="","",IF(H25&lt;=30,"0-30",IF(H25&lt;=60,"31-60",IF(H25&lt;=90,"61-90",IF(H25&lt;=180,"91-180","Over 180")))))</f>
        <v/>
      </c>
      <c r="J25" s="44">
        <f>IF(N(E25)=0,"",IF(OR(H25="",F25="Yes",G25="Yes"),"No",IF(N('Example Statement'!$F$12)=0,"No",IF(H25&lt;=N('Example Statement'!$F$12),"Yes","No"))))</f>
        <v/>
      </c>
      <c r="K25" s="28">
        <f>IF(J25="Yes",N(E25),IF(N(E25)=0,"",0))</f>
        <v/>
      </c>
      <c r="L25" s="40">
        <f>IF(N(E25)=0,"",IF(N(D25)=0,"Enter the bill date",IF(N('Example Statement'!$F$14)=0,"Enter the statement date on the Statement sheet",IF(N(D25)&gt;N('Example Statement'!$F$14),"Bill date is after the statement date",IF(F25="Yes","Not counted: related party",IF(G25="Yes","Not counted: disputed",IF(J25="No","Not counted: older than the limit","")))))))</f>
        <v/>
      </c>
    </row>
    <row r="26">
      <c r="B26" s="14" t="n"/>
      <c r="C26" s="16" t="n"/>
      <c r="D26" s="42" t="n"/>
      <c r="E26" s="26" t="n"/>
      <c r="F26" s="25" t="n"/>
      <c r="G26" s="25" t="n"/>
      <c r="H26" s="43">
        <f>IF(OR(N(E26)=0,N(D26)=0,N('Example Statement'!$F$14)=0,N(D26)&gt;N('Example Statement'!$F$14)),"",N('Example Statement'!$F$14)-N(D26))</f>
        <v/>
      </c>
      <c r="I26" s="44">
        <f>IF(H26="","",IF(H26&lt;=30,"0-30",IF(H26&lt;=60,"31-60",IF(H26&lt;=90,"61-90",IF(H26&lt;=180,"91-180","Over 180")))))</f>
        <v/>
      </c>
      <c r="J26" s="44">
        <f>IF(N(E26)=0,"",IF(OR(H26="",F26="Yes",G26="Yes"),"No",IF(N('Example Statement'!$F$12)=0,"No",IF(H26&lt;=N('Example Statement'!$F$12),"Yes","No"))))</f>
        <v/>
      </c>
      <c r="K26" s="28">
        <f>IF(J26="Yes",N(E26),IF(N(E26)=0,"",0))</f>
        <v/>
      </c>
      <c r="L26" s="40">
        <f>IF(N(E26)=0,"",IF(N(D26)=0,"Enter the bill date",IF(N('Example Statement'!$F$14)=0,"Enter the statement date on the Statement sheet",IF(N(D26)&gt;N('Example Statement'!$F$14),"Bill date is after the statement date",IF(F26="Yes","Not counted: related party",IF(G26="Yes","Not counted: disputed",IF(J26="No","Not counted: older than the limit","")))))))</f>
        <v/>
      </c>
    </row>
    <row r="27">
      <c r="B27" s="14" t="n"/>
      <c r="C27" s="16" t="n"/>
      <c r="D27" s="42" t="n"/>
      <c r="E27" s="26" t="n"/>
      <c r="F27" s="25" t="n"/>
      <c r="G27" s="25" t="n"/>
      <c r="H27" s="43">
        <f>IF(OR(N(E27)=0,N(D27)=0,N('Example Statement'!$F$14)=0,N(D27)&gt;N('Example Statement'!$F$14)),"",N('Example Statement'!$F$14)-N(D27))</f>
        <v/>
      </c>
      <c r="I27" s="44">
        <f>IF(H27="","",IF(H27&lt;=30,"0-30",IF(H27&lt;=60,"31-60",IF(H27&lt;=90,"61-90",IF(H27&lt;=180,"91-180","Over 180")))))</f>
        <v/>
      </c>
      <c r="J27" s="44">
        <f>IF(N(E27)=0,"",IF(OR(H27="",F27="Yes",G27="Yes"),"No",IF(N('Example Statement'!$F$12)=0,"No",IF(H27&lt;=N('Example Statement'!$F$12),"Yes","No"))))</f>
        <v/>
      </c>
      <c r="K27" s="28">
        <f>IF(J27="Yes",N(E27),IF(N(E27)=0,"",0))</f>
        <v/>
      </c>
      <c r="L27" s="40">
        <f>IF(N(E27)=0,"",IF(N(D27)=0,"Enter the bill date",IF(N('Example Statement'!$F$14)=0,"Enter the statement date on the Statement sheet",IF(N(D27)&gt;N('Example Statement'!$F$14),"Bill date is after the statement date",IF(F27="Yes","Not counted: related party",IF(G27="Yes","Not counted: disputed",IF(J27="No","Not counted: older than the limit","")))))))</f>
        <v/>
      </c>
    </row>
    <row r="28">
      <c r="B28" s="14" t="n"/>
      <c r="C28" s="16" t="n"/>
      <c r="D28" s="42" t="n"/>
      <c r="E28" s="26" t="n"/>
      <c r="F28" s="25" t="n"/>
      <c r="G28" s="25" t="n"/>
      <c r="H28" s="43">
        <f>IF(OR(N(E28)=0,N(D28)=0,N('Example Statement'!$F$14)=0,N(D28)&gt;N('Example Statement'!$F$14)),"",N('Example Statement'!$F$14)-N(D28))</f>
        <v/>
      </c>
      <c r="I28" s="44">
        <f>IF(H28="","",IF(H28&lt;=30,"0-30",IF(H28&lt;=60,"31-60",IF(H28&lt;=90,"61-90",IF(H28&lt;=180,"91-180","Over 180")))))</f>
        <v/>
      </c>
      <c r="J28" s="44">
        <f>IF(N(E28)=0,"",IF(OR(H28="",F28="Yes",G28="Yes"),"No",IF(N('Example Statement'!$F$12)=0,"No",IF(H28&lt;=N('Example Statement'!$F$12),"Yes","No"))))</f>
        <v/>
      </c>
      <c r="K28" s="28">
        <f>IF(J28="Yes",N(E28),IF(N(E28)=0,"",0))</f>
        <v/>
      </c>
      <c r="L28" s="40">
        <f>IF(N(E28)=0,"",IF(N(D28)=0,"Enter the bill date",IF(N('Example Statement'!$F$14)=0,"Enter the statement date on the Statement sheet",IF(N(D28)&gt;N('Example Statement'!$F$14),"Bill date is after the statement date",IF(F28="Yes","Not counted: related party",IF(G28="Yes","Not counted: disputed",IF(J28="No","Not counted: older than the limit","")))))))</f>
        <v/>
      </c>
    </row>
    <row r="29">
      <c r="B29" s="14" t="n"/>
      <c r="C29" s="16" t="n"/>
      <c r="D29" s="42" t="n"/>
      <c r="E29" s="26" t="n"/>
      <c r="F29" s="25" t="n"/>
      <c r="G29" s="25" t="n"/>
      <c r="H29" s="43">
        <f>IF(OR(N(E29)=0,N(D29)=0,N('Example Statement'!$F$14)=0,N(D29)&gt;N('Example Statement'!$F$14)),"",N('Example Statement'!$F$14)-N(D29))</f>
        <v/>
      </c>
      <c r="I29" s="44">
        <f>IF(H29="","",IF(H29&lt;=30,"0-30",IF(H29&lt;=60,"31-60",IF(H29&lt;=90,"61-90",IF(H29&lt;=180,"91-180","Over 180")))))</f>
        <v/>
      </c>
      <c r="J29" s="44">
        <f>IF(N(E29)=0,"",IF(OR(H29="",F29="Yes",G29="Yes"),"No",IF(N('Example Statement'!$F$12)=0,"No",IF(H29&lt;=N('Example Statement'!$F$12),"Yes","No"))))</f>
        <v/>
      </c>
      <c r="K29" s="28">
        <f>IF(J29="Yes",N(E29),IF(N(E29)=0,"",0))</f>
        <v/>
      </c>
      <c r="L29" s="40">
        <f>IF(N(E29)=0,"",IF(N(D29)=0,"Enter the bill date",IF(N('Example Statement'!$F$14)=0,"Enter the statement date on the Statement sheet",IF(N(D29)&gt;N('Example Statement'!$F$14),"Bill date is after the statement date",IF(F29="Yes","Not counted: related party",IF(G29="Yes","Not counted: disputed",IF(J29="No","Not counted: older than the limit","")))))))</f>
        <v/>
      </c>
    </row>
    <row r="30">
      <c r="B30" s="14" t="n"/>
      <c r="C30" s="16" t="n"/>
      <c r="D30" s="42" t="n"/>
      <c r="E30" s="26" t="n"/>
      <c r="F30" s="25" t="n"/>
      <c r="G30" s="25" t="n"/>
      <c r="H30" s="43">
        <f>IF(OR(N(E30)=0,N(D30)=0,N('Example Statement'!$F$14)=0,N(D30)&gt;N('Example Statement'!$F$14)),"",N('Example Statement'!$F$14)-N(D30))</f>
        <v/>
      </c>
      <c r="I30" s="44">
        <f>IF(H30="","",IF(H30&lt;=30,"0-30",IF(H30&lt;=60,"31-60",IF(H30&lt;=90,"61-90",IF(H30&lt;=180,"91-180","Over 180")))))</f>
        <v/>
      </c>
      <c r="J30" s="44">
        <f>IF(N(E30)=0,"",IF(OR(H30="",F30="Yes",G30="Yes"),"No",IF(N('Example Statement'!$F$12)=0,"No",IF(H30&lt;=N('Example Statement'!$F$12),"Yes","No"))))</f>
        <v/>
      </c>
      <c r="K30" s="28">
        <f>IF(J30="Yes",N(E30),IF(N(E30)=0,"",0))</f>
        <v/>
      </c>
      <c r="L30" s="40">
        <f>IF(N(E30)=0,"",IF(N(D30)=0,"Enter the bill date",IF(N('Example Statement'!$F$14)=0,"Enter the statement date on the Statement sheet",IF(N(D30)&gt;N('Example Statement'!$F$14),"Bill date is after the statement date",IF(F30="Yes","Not counted: related party",IF(G30="Yes","Not counted: disputed",IF(J30="No","Not counted: older than the limit","")))))))</f>
        <v/>
      </c>
    </row>
    <row r="31">
      <c r="B31" s="14" t="n"/>
      <c r="C31" s="16" t="n"/>
      <c r="D31" s="42" t="n"/>
      <c r="E31" s="26" t="n"/>
      <c r="F31" s="25" t="n"/>
      <c r="G31" s="25" t="n"/>
      <c r="H31" s="43">
        <f>IF(OR(N(E31)=0,N(D31)=0,N('Example Statement'!$F$14)=0,N(D31)&gt;N('Example Statement'!$F$14)),"",N('Example Statement'!$F$14)-N(D31))</f>
        <v/>
      </c>
      <c r="I31" s="44">
        <f>IF(H31="","",IF(H31&lt;=30,"0-30",IF(H31&lt;=60,"31-60",IF(H31&lt;=90,"61-90",IF(H31&lt;=180,"91-180","Over 180")))))</f>
        <v/>
      </c>
      <c r="J31" s="44">
        <f>IF(N(E31)=0,"",IF(OR(H31="",F31="Yes",G31="Yes"),"No",IF(N('Example Statement'!$F$12)=0,"No",IF(H31&lt;=N('Example Statement'!$F$12),"Yes","No"))))</f>
        <v/>
      </c>
      <c r="K31" s="28">
        <f>IF(J31="Yes",N(E31),IF(N(E31)=0,"",0))</f>
        <v/>
      </c>
      <c r="L31" s="40">
        <f>IF(N(E31)=0,"",IF(N(D31)=0,"Enter the bill date",IF(N('Example Statement'!$F$14)=0,"Enter the statement date on the Statement sheet",IF(N(D31)&gt;N('Example Statement'!$F$14),"Bill date is after the statement date",IF(F31="Yes","Not counted: related party",IF(G31="Yes","Not counted: disputed",IF(J31="No","Not counted: older than the limit","")))))))</f>
        <v/>
      </c>
    </row>
    <row r="32">
      <c r="B32" s="14" t="n"/>
      <c r="C32" s="16" t="n"/>
      <c r="D32" s="42" t="n"/>
      <c r="E32" s="26" t="n"/>
      <c r="F32" s="25" t="n"/>
      <c r="G32" s="25" t="n"/>
      <c r="H32" s="43">
        <f>IF(OR(N(E32)=0,N(D32)=0,N('Example Statement'!$F$14)=0,N(D32)&gt;N('Example Statement'!$F$14)),"",N('Example Statement'!$F$14)-N(D32))</f>
        <v/>
      </c>
      <c r="I32" s="44">
        <f>IF(H32="","",IF(H32&lt;=30,"0-30",IF(H32&lt;=60,"31-60",IF(H32&lt;=90,"61-90",IF(H32&lt;=180,"91-180","Over 180")))))</f>
        <v/>
      </c>
      <c r="J32" s="44">
        <f>IF(N(E32)=0,"",IF(OR(H32="",F32="Yes",G32="Yes"),"No",IF(N('Example Statement'!$F$12)=0,"No",IF(H32&lt;=N('Example Statement'!$F$12),"Yes","No"))))</f>
        <v/>
      </c>
      <c r="K32" s="28">
        <f>IF(J32="Yes",N(E32),IF(N(E32)=0,"",0))</f>
        <v/>
      </c>
      <c r="L32" s="40">
        <f>IF(N(E32)=0,"",IF(N(D32)=0,"Enter the bill date",IF(N('Example Statement'!$F$14)=0,"Enter the statement date on the Statement sheet",IF(N(D32)&gt;N('Example Statement'!$F$14),"Bill date is after the statement date",IF(F32="Yes","Not counted: related party",IF(G32="Yes","Not counted: disputed",IF(J32="No","Not counted: older than the limit","")))))))</f>
        <v/>
      </c>
    </row>
    <row r="33">
      <c r="B33" s="14" t="n"/>
      <c r="C33" s="16" t="n"/>
      <c r="D33" s="42" t="n"/>
      <c r="E33" s="26" t="n"/>
      <c r="F33" s="25" t="n"/>
      <c r="G33" s="25" t="n"/>
      <c r="H33" s="43">
        <f>IF(OR(N(E33)=0,N(D33)=0,N('Example Statement'!$F$14)=0,N(D33)&gt;N('Example Statement'!$F$14)),"",N('Example Statement'!$F$14)-N(D33))</f>
        <v/>
      </c>
      <c r="I33" s="44">
        <f>IF(H33="","",IF(H33&lt;=30,"0-30",IF(H33&lt;=60,"31-60",IF(H33&lt;=90,"61-90",IF(H33&lt;=180,"91-180","Over 180")))))</f>
        <v/>
      </c>
      <c r="J33" s="44">
        <f>IF(N(E33)=0,"",IF(OR(H33="",F33="Yes",G33="Yes"),"No",IF(N('Example Statement'!$F$12)=0,"No",IF(H33&lt;=N('Example Statement'!$F$12),"Yes","No"))))</f>
        <v/>
      </c>
      <c r="K33" s="28">
        <f>IF(J33="Yes",N(E33),IF(N(E33)=0,"",0))</f>
        <v/>
      </c>
      <c r="L33" s="40">
        <f>IF(N(E33)=0,"",IF(N(D33)=0,"Enter the bill date",IF(N('Example Statement'!$F$14)=0,"Enter the statement date on the Statement sheet",IF(N(D33)&gt;N('Example Statement'!$F$14),"Bill date is after the statement date",IF(F33="Yes","Not counted: related party",IF(G33="Yes","Not counted: disputed",IF(J33="No","Not counted: older than the limit","")))))))</f>
        <v/>
      </c>
    </row>
    <row r="34">
      <c r="B34" s="14" t="n"/>
      <c r="C34" s="16" t="n"/>
      <c r="D34" s="42" t="n"/>
      <c r="E34" s="26" t="n"/>
      <c r="F34" s="25" t="n"/>
      <c r="G34" s="25" t="n"/>
      <c r="H34" s="43">
        <f>IF(OR(N(E34)=0,N(D34)=0,N('Example Statement'!$F$14)=0,N(D34)&gt;N('Example Statement'!$F$14)),"",N('Example Statement'!$F$14)-N(D34))</f>
        <v/>
      </c>
      <c r="I34" s="44">
        <f>IF(H34="","",IF(H34&lt;=30,"0-30",IF(H34&lt;=60,"31-60",IF(H34&lt;=90,"61-90",IF(H34&lt;=180,"91-180","Over 180")))))</f>
        <v/>
      </c>
      <c r="J34" s="44">
        <f>IF(N(E34)=0,"",IF(OR(H34="",F34="Yes",G34="Yes"),"No",IF(N('Example Statement'!$F$12)=0,"No",IF(H34&lt;=N('Example Statement'!$F$12),"Yes","No"))))</f>
        <v/>
      </c>
      <c r="K34" s="28">
        <f>IF(J34="Yes",N(E34),IF(N(E34)=0,"",0))</f>
        <v/>
      </c>
      <c r="L34" s="40">
        <f>IF(N(E34)=0,"",IF(N(D34)=0,"Enter the bill date",IF(N('Example Statement'!$F$14)=0,"Enter the statement date on the Statement sheet",IF(N(D34)&gt;N('Example Statement'!$F$14),"Bill date is after the statement date",IF(F34="Yes","Not counted: related party",IF(G34="Yes","Not counted: disputed",IF(J34="No","Not counted: older than the limit","")))))))</f>
        <v/>
      </c>
    </row>
    <row r="35">
      <c r="B35" s="14" t="n"/>
      <c r="C35" s="16" t="n"/>
      <c r="D35" s="42" t="n"/>
      <c r="E35" s="26" t="n"/>
      <c r="F35" s="25" t="n"/>
      <c r="G35" s="25" t="n"/>
      <c r="H35" s="43">
        <f>IF(OR(N(E35)=0,N(D35)=0,N('Example Statement'!$F$14)=0,N(D35)&gt;N('Example Statement'!$F$14)),"",N('Example Statement'!$F$14)-N(D35))</f>
        <v/>
      </c>
      <c r="I35" s="44">
        <f>IF(H35="","",IF(H35&lt;=30,"0-30",IF(H35&lt;=60,"31-60",IF(H35&lt;=90,"61-90",IF(H35&lt;=180,"91-180","Over 180")))))</f>
        <v/>
      </c>
      <c r="J35" s="44">
        <f>IF(N(E35)=0,"",IF(OR(H35="",F35="Yes",G35="Yes"),"No",IF(N('Example Statement'!$F$12)=0,"No",IF(H35&lt;=N('Example Statement'!$F$12),"Yes","No"))))</f>
        <v/>
      </c>
      <c r="K35" s="28">
        <f>IF(J35="Yes",N(E35),IF(N(E35)=0,"",0))</f>
        <v/>
      </c>
      <c r="L35" s="40">
        <f>IF(N(E35)=0,"",IF(N(D35)=0,"Enter the bill date",IF(N('Example Statement'!$F$14)=0,"Enter the statement date on the Statement sheet",IF(N(D35)&gt;N('Example Statement'!$F$14),"Bill date is after the statement date",IF(F35="Yes","Not counted: related party",IF(G35="Yes","Not counted: disputed",IF(J35="No","Not counted: older than the limit","")))))))</f>
        <v/>
      </c>
    </row>
    <row r="36">
      <c r="B36" s="14" t="n"/>
      <c r="C36" s="16" t="n"/>
      <c r="D36" s="42" t="n"/>
      <c r="E36" s="26" t="n"/>
      <c r="F36" s="25" t="n"/>
      <c r="G36" s="25" t="n"/>
      <c r="H36" s="43">
        <f>IF(OR(N(E36)=0,N(D36)=0,N('Example Statement'!$F$14)=0,N(D36)&gt;N('Example Statement'!$F$14)),"",N('Example Statement'!$F$14)-N(D36))</f>
        <v/>
      </c>
      <c r="I36" s="44">
        <f>IF(H36="","",IF(H36&lt;=30,"0-30",IF(H36&lt;=60,"31-60",IF(H36&lt;=90,"61-90",IF(H36&lt;=180,"91-180","Over 180")))))</f>
        <v/>
      </c>
      <c r="J36" s="44">
        <f>IF(N(E36)=0,"",IF(OR(H36="",F36="Yes",G36="Yes"),"No",IF(N('Example Statement'!$F$12)=0,"No",IF(H36&lt;=N('Example Statement'!$F$12),"Yes","No"))))</f>
        <v/>
      </c>
      <c r="K36" s="28">
        <f>IF(J36="Yes",N(E36),IF(N(E36)=0,"",0))</f>
        <v/>
      </c>
      <c r="L36" s="40">
        <f>IF(N(E36)=0,"",IF(N(D36)=0,"Enter the bill date",IF(N('Example Statement'!$F$14)=0,"Enter the statement date on the Statement sheet",IF(N(D36)&gt;N('Example Statement'!$F$14),"Bill date is after the statement date",IF(F36="Yes","Not counted: related party",IF(G36="Yes","Not counted: disputed",IF(J36="No","Not counted: older than the limit","")))))))</f>
        <v/>
      </c>
    </row>
    <row r="37">
      <c r="B37" s="14" t="n"/>
      <c r="C37" s="16" t="n"/>
      <c r="D37" s="42" t="n"/>
      <c r="E37" s="26" t="n"/>
      <c r="F37" s="25" t="n"/>
      <c r="G37" s="25" t="n"/>
      <c r="H37" s="43">
        <f>IF(OR(N(E37)=0,N(D37)=0,N('Example Statement'!$F$14)=0,N(D37)&gt;N('Example Statement'!$F$14)),"",N('Example Statement'!$F$14)-N(D37))</f>
        <v/>
      </c>
      <c r="I37" s="44">
        <f>IF(H37="","",IF(H37&lt;=30,"0-30",IF(H37&lt;=60,"31-60",IF(H37&lt;=90,"61-90",IF(H37&lt;=180,"91-180","Over 180")))))</f>
        <v/>
      </c>
      <c r="J37" s="44">
        <f>IF(N(E37)=0,"",IF(OR(H37="",F37="Yes",G37="Yes"),"No",IF(N('Example Statement'!$F$12)=0,"No",IF(H37&lt;=N('Example Statement'!$F$12),"Yes","No"))))</f>
        <v/>
      </c>
      <c r="K37" s="28">
        <f>IF(J37="Yes",N(E37),IF(N(E37)=0,"",0))</f>
        <v/>
      </c>
      <c r="L37" s="40">
        <f>IF(N(E37)=0,"",IF(N(D37)=0,"Enter the bill date",IF(N('Example Statement'!$F$14)=0,"Enter the statement date on the Statement sheet",IF(N(D37)&gt;N('Example Statement'!$F$14),"Bill date is after the statement date",IF(F37="Yes","Not counted: related party",IF(G37="Yes","Not counted: disputed",IF(J37="No","Not counted: older than the limit","")))))))</f>
        <v/>
      </c>
    </row>
    <row r="38">
      <c r="B38" s="14" t="n"/>
      <c r="C38" s="16" t="n"/>
      <c r="D38" s="42" t="n"/>
      <c r="E38" s="26" t="n"/>
      <c r="F38" s="25" t="n"/>
      <c r="G38" s="25" t="n"/>
      <c r="H38" s="43">
        <f>IF(OR(N(E38)=0,N(D38)=0,N('Example Statement'!$F$14)=0,N(D38)&gt;N('Example Statement'!$F$14)),"",N('Example Statement'!$F$14)-N(D38))</f>
        <v/>
      </c>
      <c r="I38" s="44">
        <f>IF(H38="","",IF(H38&lt;=30,"0-30",IF(H38&lt;=60,"31-60",IF(H38&lt;=90,"61-90",IF(H38&lt;=180,"91-180","Over 180")))))</f>
        <v/>
      </c>
      <c r="J38" s="44">
        <f>IF(N(E38)=0,"",IF(OR(H38="",F38="Yes",G38="Yes"),"No",IF(N('Example Statement'!$F$12)=0,"No",IF(H38&lt;=N('Example Statement'!$F$12),"Yes","No"))))</f>
        <v/>
      </c>
      <c r="K38" s="28">
        <f>IF(J38="Yes",N(E38),IF(N(E38)=0,"",0))</f>
        <v/>
      </c>
      <c r="L38" s="40">
        <f>IF(N(E38)=0,"",IF(N(D38)=0,"Enter the bill date",IF(N('Example Statement'!$F$14)=0,"Enter the statement date on the Statement sheet",IF(N(D38)&gt;N('Example Statement'!$F$14),"Bill date is after the statement date",IF(F38="Yes","Not counted: related party",IF(G38="Yes","Not counted: disputed",IF(J38="No","Not counted: older than the limit","")))))))</f>
        <v/>
      </c>
    </row>
    <row r="39">
      <c r="B39" s="14" t="n"/>
      <c r="C39" s="16" t="n"/>
      <c r="D39" s="42" t="n"/>
      <c r="E39" s="26" t="n"/>
      <c r="F39" s="25" t="n"/>
      <c r="G39" s="25" t="n"/>
      <c r="H39" s="43">
        <f>IF(OR(N(E39)=0,N(D39)=0,N('Example Statement'!$F$14)=0,N(D39)&gt;N('Example Statement'!$F$14)),"",N('Example Statement'!$F$14)-N(D39))</f>
        <v/>
      </c>
      <c r="I39" s="44">
        <f>IF(H39="","",IF(H39&lt;=30,"0-30",IF(H39&lt;=60,"31-60",IF(H39&lt;=90,"61-90",IF(H39&lt;=180,"91-180","Over 180")))))</f>
        <v/>
      </c>
      <c r="J39" s="44">
        <f>IF(N(E39)=0,"",IF(OR(H39="",F39="Yes",G39="Yes"),"No",IF(N('Example Statement'!$F$12)=0,"No",IF(H39&lt;=N('Example Statement'!$F$12),"Yes","No"))))</f>
        <v/>
      </c>
      <c r="K39" s="28">
        <f>IF(J39="Yes",N(E39),IF(N(E39)=0,"",0))</f>
        <v/>
      </c>
      <c r="L39" s="40">
        <f>IF(N(E39)=0,"",IF(N(D39)=0,"Enter the bill date",IF(N('Example Statement'!$F$14)=0,"Enter the statement date on the Statement sheet",IF(N(D39)&gt;N('Example Statement'!$F$14),"Bill date is after the statement date",IF(F39="Yes","Not counted: related party",IF(G39="Yes","Not counted: disputed",IF(J39="No","Not counted: older than the limit","")))))))</f>
        <v/>
      </c>
    </row>
    <row r="40">
      <c r="B40" s="14" t="n"/>
      <c r="C40" s="16" t="n"/>
      <c r="D40" s="42" t="n"/>
      <c r="E40" s="26" t="n"/>
      <c r="F40" s="25" t="n"/>
      <c r="G40" s="25" t="n"/>
      <c r="H40" s="43">
        <f>IF(OR(N(E40)=0,N(D40)=0,N('Example Statement'!$F$14)=0,N(D40)&gt;N('Example Statement'!$F$14)),"",N('Example Statement'!$F$14)-N(D40))</f>
        <v/>
      </c>
      <c r="I40" s="44">
        <f>IF(H40="","",IF(H40&lt;=30,"0-30",IF(H40&lt;=60,"31-60",IF(H40&lt;=90,"61-90",IF(H40&lt;=180,"91-180","Over 180")))))</f>
        <v/>
      </c>
      <c r="J40" s="44">
        <f>IF(N(E40)=0,"",IF(OR(H40="",F40="Yes",G40="Yes"),"No",IF(N('Example Statement'!$F$12)=0,"No",IF(H40&lt;=N('Example Statement'!$F$12),"Yes","No"))))</f>
        <v/>
      </c>
      <c r="K40" s="28">
        <f>IF(J40="Yes",N(E40),IF(N(E40)=0,"",0))</f>
        <v/>
      </c>
      <c r="L40" s="40">
        <f>IF(N(E40)=0,"",IF(N(D40)=0,"Enter the bill date",IF(N('Example Statement'!$F$14)=0,"Enter the statement date on the Statement sheet",IF(N(D40)&gt;N('Example Statement'!$F$14),"Bill date is after the statement date",IF(F40="Yes","Not counted: related party",IF(G40="Yes","Not counted: disputed",IF(J40="No","Not counted: older than the limit","")))))))</f>
        <v/>
      </c>
    </row>
    <row r="41">
      <c r="B41" s="14" t="n"/>
      <c r="C41" s="16" t="n"/>
      <c r="D41" s="42" t="n"/>
      <c r="E41" s="26" t="n"/>
      <c r="F41" s="25" t="n"/>
      <c r="G41" s="25" t="n"/>
      <c r="H41" s="43">
        <f>IF(OR(N(E41)=0,N(D41)=0,N('Example Statement'!$F$14)=0,N(D41)&gt;N('Example Statement'!$F$14)),"",N('Example Statement'!$F$14)-N(D41))</f>
        <v/>
      </c>
      <c r="I41" s="44">
        <f>IF(H41="","",IF(H41&lt;=30,"0-30",IF(H41&lt;=60,"31-60",IF(H41&lt;=90,"61-90",IF(H41&lt;=180,"91-180","Over 180")))))</f>
        <v/>
      </c>
      <c r="J41" s="44">
        <f>IF(N(E41)=0,"",IF(OR(H41="",F41="Yes",G41="Yes"),"No",IF(N('Example Statement'!$F$12)=0,"No",IF(H41&lt;=N('Example Statement'!$F$12),"Yes","No"))))</f>
        <v/>
      </c>
      <c r="K41" s="28">
        <f>IF(J41="Yes",N(E41),IF(N(E41)=0,"",0))</f>
        <v/>
      </c>
      <c r="L41" s="40">
        <f>IF(N(E41)=0,"",IF(N(D41)=0,"Enter the bill date",IF(N('Example Statement'!$F$14)=0,"Enter the statement date on the Statement sheet",IF(N(D41)&gt;N('Example Statement'!$F$14),"Bill date is after the statement date",IF(F41="Yes","Not counted: related party",IF(G41="Yes","Not counted: disputed",IF(J41="No","Not counted: older than the limit","")))))))</f>
        <v/>
      </c>
    </row>
    <row r="42">
      <c r="B42" s="14" t="n"/>
      <c r="C42" s="16" t="n"/>
      <c r="D42" s="42" t="n"/>
      <c r="E42" s="26" t="n"/>
      <c r="F42" s="25" t="n"/>
      <c r="G42" s="25" t="n"/>
      <c r="H42" s="43">
        <f>IF(OR(N(E42)=0,N(D42)=0,N('Example Statement'!$F$14)=0,N(D42)&gt;N('Example Statement'!$F$14)),"",N('Example Statement'!$F$14)-N(D42))</f>
        <v/>
      </c>
      <c r="I42" s="44">
        <f>IF(H42="","",IF(H42&lt;=30,"0-30",IF(H42&lt;=60,"31-60",IF(H42&lt;=90,"61-90",IF(H42&lt;=180,"91-180","Over 180")))))</f>
        <v/>
      </c>
      <c r="J42" s="44">
        <f>IF(N(E42)=0,"",IF(OR(H42="",F42="Yes",G42="Yes"),"No",IF(N('Example Statement'!$F$12)=0,"No",IF(H42&lt;=N('Example Statement'!$F$12),"Yes","No"))))</f>
        <v/>
      </c>
      <c r="K42" s="28">
        <f>IF(J42="Yes",N(E42),IF(N(E42)=0,"",0))</f>
        <v/>
      </c>
      <c r="L42" s="40">
        <f>IF(N(E42)=0,"",IF(N(D42)=0,"Enter the bill date",IF(N('Example Statement'!$F$14)=0,"Enter the statement date on the Statement sheet",IF(N(D42)&gt;N('Example Statement'!$F$14),"Bill date is after the statement date",IF(F42="Yes","Not counted: related party",IF(G42="Yes","Not counted: disputed",IF(J42="No","Not counted: older than the limit","")))))))</f>
        <v/>
      </c>
    </row>
    <row r="43">
      <c r="B43" s="14" t="n"/>
      <c r="C43" s="16" t="n"/>
      <c r="D43" s="42" t="n"/>
      <c r="E43" s="26" t="n"/>
      <c r="F43" s="25" t="n"/>
      <c r="G43" s="25" t="n"/>
      <c r="H43" s="43">
        <f>IF(OR(N(E43)=0,N(D43)=0,N('Example Statement'!$F$14)=0,N(D43)&gt;N('Example Statement'!$F$14)),"",N('Example Statement'!$F$14)-N(D43))</f>
        <v/>
      </c>
      <c r="I43" s="44">
        <f>IF(H43="","",IF(H43&lt;=30,"0-30",IF(H43&lt;=60,"31-60",IF(H43&lt;=90,"61-90",IF(H43&lt;=180,"91-180","Over 180")))))</f>
        <v/>
      </c>
      <c r="J43" s="44">
        <f>IF(N(E43)=0,"",IF(OR(H43="",F43="Yes",G43="Yes"),"No",IF(N('Example Statement'!$F$12)=0,"No",IF(H43&lt;=N('Example Statement'!$F$12),"Yes","No"))))</f>
        <v/>
      </c>
      <c r="K43" s="28">
        <f>IF(J43="Yes",N(E43),IF(N(E43)=0,"",0))</f>
        <v/>
      </c>
      <c r="L43" s="40">
        <f>IF(N(E43)=0,"",IF(N(D43)=0,"Enter the bill date",IF(N('Example Statement'!$F$14)=0,"Enter the statement date on the Statement sheet",IF(N(D43)&gt;N('Example Statement'!$F$14),"Bill date is after the statement date",IF(F43="Yes","Not counted: related party",IF(G43="Yes","Not counted: disputed",IF(J43="No","Not counted: older than the limit","")))))))</f>
        <v/>
      </c>
    </row>
    <row r="44">
      <c r="B44" s="14" t="n"/>
      <c r="C44" s="16" t="n"/>
      <c r="D44" s="42" t="n"/>
      <c r="E44" s="26" t="n"/>
      <c r="F44" s="25" t="n"/>
      <c r="G44" s="25" t="n"/>
      <c r="H44" s="43">
        <f>IF(OR(N(E44)=0,N(D44)=0,N('Example Statement'!$F$14)=0,N(D44)&gt;N('Example Statement'!$F$14)),"",N('Example Statement'!$F$14)-N(D44))</f>
        <v/>
      </c>
      <c r="I44" s="44">
        <f>IF(H44="","",IF(H44&lt;=30,"0-30",IF(H44&lt;=60,"31-60",IF(H44&lt;=90,"61-90",IF(H44&lt;=180,"91-180","Over 180")))))</f>
        <v/>
      </c>
      <c r="J44" s="44">
        <f>IF(N(E44)=0,"",IF(OR(H44="",F44="Yes",G44="Yes"),"No",IF(N('Example Statement'!$F$12)=0,"No",IF(H44&lt;=N('Example Statement'!$F$12),"Yes","No"))))</f>
        <v/>
      </c>
      <c r="K44" s="28">
        <f>IF(J44="Yes",N(E44),IF(N(E44)=0,"",0))</f>
        <v/>
      </c>
      <c r="L44" s="40">
        <f>IF(N(E44)=0,"",IF(N(D44)=0,"Enter the bill date",IF(N('Example Statement'!$F$14)=0,"Enter the statement date on the Statement sheet",IF(N(D44)&gt;N('Example Statement'!$F$14),"Bill date is after the statement date",IF(F44="Yes","Not counted: related party",IF(G44="Yes","Not counted: disputed",IF(J44="No","Not counted: older than the limit","")))))))</f>
        <v/>
      </c>
    </row>
    <row r="45">
      <c r="B45" s="14" t="n"/>
      <c r="C45" s="16" t="n"/>
      <c r="D45" s="42" t="n"/>
      <c r="E45" s="26" t="n"/>
      <c r="F45" s="25" t="n"/>
      <c r="G45" s="25" t="n"/>
      <c r="H45" s="43">
        <f>IF(OR(N(E45)=0,N(D45)=0,N('Example Statement'!$F$14)=0,N(D45)&gt;N('Example Statement'!$F$14)),"",N('Example Statement'!$F$14)-N(D45))</f>
        <v/>
      </c>
      <c r="I45" s="44">
        <f>IF(H45="","",IF(H45&lt;=30,"0-30",IF(H45&lt;=60,"31-60",IF(H45&lt;=90,"61-90",IF(H45&lt;=180,"91-180","Over 180")))))</f>
        <v/>
      </c>
      <c r="J45" s="44">
        <f>IF(N(E45)=0,"",IF(OR(H45="",F45="Yes",G45="Yes"),"No",IF(N('Example Statement'!$F$12)=0,"No",IF(H45&lt;=N('Example Statement'!$F$12),"Yes","No"))))</f>
        <v/>
      </c>
      <c r="K45" s="28">
        <f>IF(J45="Yes",N(E45),IF(N(E45)=0,"",0))</f>
        <v/>
      </c>
      <c r="L45" s="40">
        <f>IF(N(E45)=0,"",IF(N(D45)=0,"Enter the bill date",IF(N('Example Statement'!$F$14)=0,"Enter the statement date on the Statement sheet",IF(N(D45)&gt;N('Example Statement'!$F$14),"Bill date is after the statement date",IF(F45="Yes","Not counted: related party",IF(G45="Yes","Not counted: disputed",IF(J45="No","Not counted: older than the limit","")))))))</f>
        <v/>
      </c>
    </row>
    <row r="46">
      <c r="B46" s="14" t="n"/>
      <c r="C46" s="16" t="n"/>
      <c r="D46" s="42" t="n"/>
      <c r="E46" s="26" t="n"/>
      <c r="F46" s="25" t="n"/>
      <c r="G46" s="25" t="n"/>
      <c r="H46" s="43">
        <f>IF(OR(N(E46)=0,N(D46)=0,N('Example Statement'!$F$14)=0,N(D46)&gt;N('Example Statement'!$F$14)),"",N('Example Statement'!$F$14)-N(D46))</f>
        <v/>
      </c>
      <c r="I46" s="44">
        <f>IF(H46="","",IF(H46&lt;=30,"0-30",IF(H46&lt;=60,"31-60",IF(H46&lt;=90,"61-90",IF(H46&lt;=180,"91-180","Over 180")))))</f>
        <v/>
      </c>
      <c r="J46" s="44">
        <f>IF(N(E46)=0,"",IF(OR(H46="",F46="Yes",G46="Yes"),"No",IF(N('Example Statement'!$F$12)=0,"No",IF(H46&lt;=N('Example Statement'!$F$12),"Yes","No"))))</f>
        <v/>
      </c>
      <c r="K46" s="28">
        <f>IF(J46="Yes",N(E46),IF(N(E46)=0,"",0))</f>
        <v/>
      </c>
      <c r="L46" s="40">
        <f>IF(N(E46)=0,"",IF(N(D46)=0,"Enter the bill date",IF(N('Example Statement'!$F$14)=0,"Enter the statement date on the Statement sheet",IF(N(D46)&gt;N('Example Statement'!$F$14),"Bill date is after the statement date",IF(F46="Yes","Not counted: related party",IF(G46="Yes","Not counted: disputed",IF(J46="No","Not counted: older than the limit","")))))))</f>
        <v/>
      </c>
    </row>
    <row r="47">
      <c r="B47" s="14" t="n"/>
      <c r="C47" s="16" t="n"/>
      <c r="D47" s="42" t="n"/>
      <c r="E47" s="26" t="n"/>
      <c r="F47" s="25" t="n"/>
      <c r="G47" s="25" t="n"/>
      <c r="H47" s="43">
        <f>IF(OR(N(E47)=0,N(D47)=0,N('Example Statement'!$F$14)=0,N(D47)&gt;N('Example Statement'!$F$14)),"",N('Example Statement'!$F$14)-N(D47))</f>
        <v/>
      </c>
      <c r="I47" s="44">
        <f>IF(H47="","",IF(H47&lt;=30,"0-30",IF(H47&lt;=60,"31-60",IF(H47&lt;=90,"61-90",IF(H47&lt;=180,"91-180","Over 180")))))</f>
        <v/>
      </c>
      <c r="J47" s="44">
        <f>IF(N(E47)=0,"",IF(OR(H47="",F47="Yes",G47="Yes"),"No",IF(N('Example Statement'!$F$12)=0,"No",IF(H47&lt;=N('Example Statement'!$F$12),"Yes","No"))))</f>
        <v/>
      </c>
      <c r="K47" s="28">
        <f>IF(J47="Yes",N(E47),IF(N(E47)=0,"",0))</f>
        <v/>
      </c>
      <c r="L47" s="40">
        <f>IF(N(E47)=0,"",IF(N(D47)=0,"Enter the bill date",IF(N('Example Statement'!$F$14)=0,"Enter the statement date on the Statement sheet",IF(N(D47)&gt;N('Example Statement'!$F$14),"Bill date is after the statement date",IF(F47="Yes","Not counted: related party",IF(G47="Yes","Not counted: disputed",IF(J47="No","Not counted: older than the limit","")))))))</f>
        <v/>
      </c>
    </row>
    <row r="48">
      <c r="B48" s="14" t="n"/>
      <c r="C48" s="16" t="n"/>
      <c r="D48" s="42" t="n"/>
      <c r="E48" s="26" t="n"/>
      <c r="F48" s="25" t="n"/>
      <c r="G48" s="25" t="n"/>
      <c r="H48" s="43">
        <f>IF(OR(N(E48)=0,N(D48)=0,N('Example Statement'!$F$14)=0,N(D48)&gt;N('Example Statement'!$F$14)),"",N('Example Statement'!$F$14)-N(D48))</f>
        <v/>
      </c>
      <c r="I48" s="44">
        <f>IF(H48="","",IF(H48&lt;=30,"0-30",IF(H48&lt;=60,"31-60",IF(H48&lt;=90,"61-90",IF(H48&lt;=180,"91-180","Over 180")))))</f>
        <v/>
      </c>
      <c r="J48" s="44">
        <f>IF(N(E48)=0,"",IF(OR(H48="",F48="Yes",G48="Yes"),"No",IF(N('Example Statement'!$F$12)=0,"No",IF(H48&lt;=N('Example Statement'!$F$12),"Yes","No"))))</f>
        <v/>
      </c>
      <c r="K48" s="28">
        <f>IF(J48="Yes",N(E48),IF(N(E48)=0,"",0))</f>
        <v/>
      </c>
      <c r="L48" s="40">
        <f>IF(N(E48)=0,"",IF(N(D48)=0,"Enter the bill date",IF(N('Example Statement'!$F$14)=0,"Enter the statement date on the Statement sheet",IF(N(D48)&gt;N('Example Statement'!$F$14),"Bill date is after the statement date",IF(F48="Yes","Not counted: related party",IF(G48="Yes","Not counted: disputed",IF(J48="No","Not counted: older than the limit","")))))))</f>
        <v/>
      </c>
    </row>
    <row r="49">
      <c r="B49" s="14" t="n"/>
      <c r="C49" s="16" t="n"/>
      <c r="D49" s="42" t="n"/>
      <c r="E49" s="26" t="n"/>
      <c r="F49" s="25" t="n"/>
      <c r="G49" s="25" t="n"/>
      <c r="H49" s="43">
        <f>IF(OR(N(E49)=0,N(D49)=0,N('Example Statement'!$F$14)=0,N(D49)&gt;N('Example Statement'!$F$14)),"",N('Example Statement'!$F$14)-N(D49))</f>
        <v/>
      </c>
      <c r="I49" s="44">
        <f>IF(H49="","",IF(H49&lt;=30,"0-30",IF(H49&lt;=60,"31-60",IF(H49&lt;=90,"61-90",IF(H49&lt;=180,"91-180","Over 180")))))</f>
        <v/>
      </c>
      <c r="J49" s="44">
        <f>IF(N(E49)=0,"",IF(OR(H49="",F49="Yes",G49="Yes"),"No",IF(N('Example Statement'!$F$12)=0,"No",IF(H49&lt;=N('Example Statement'!$F$12),"Yes","No"))))</f>
        <v/>
      </c>
      <c r="K49" s="28">
        <f>IF(J49="Yes",N(E49),IF(N(E49)=0,"",0))</f>
        <v/>
      </c>
      <c r="L49" s="40">
        <f>IF(N(E49)=0,"",IF(N(D49)=0,"Enter the bill date",IF(N('Example Statement'!$F$14)=0,"Enter the statement date on the Statement sheet",IF(N(D49)&gt;N('Example Statement'!$F$14),"Bill date is after the statement date",IF(F49="Yes","Not counted: related party",IF(G49="Yes","Not counted: disputed",IF(J49="No","Not counted: older than the limit","")))))))</f>
        <v/>
      </c>
    </row>
    <row r="50">
      <c r="B50" s="14" t="n"/>
      <c r="C50" s="16" t="n"/>
      <c r="D50" s="42" t="n"/>
      <c r="E50" s="26" t="n"/>
      <c r="F50" s="25" t="n"/>
      <c r="G50" s="25" t="n"/>
      <c r="H50" s="43">
        <f>IF(OR(N(E50)=0,N(D50)=0,N('Example Statement'!$F$14)=0,N(D50)&gt;N('Example Statement'!$F$14)),"",N('Example Statement'!$F$14)-N(D50))</f>
        <v/>
      </c>
      <c r="I50" s="44">
        <f>IF(H50="","",IF(H50&lt;=30,"0-30",IF(H50&lt;=60,"31-60",IF(H50&lt;=90,"61-90",IF(H50&lt;=180,"91-180","Over 180")))))</f>
        <v/>
      </c>
      <c r="J50" s="44">
        <f>IF(N(E50)=0,"",IF(OR(H50="",F50="Yes",G50="Yes"),"No",IF(N('Example Statement'!$F$12)=0,"No",IF(H50&lt;=N('Example Statement'!$F$12),"Yes","No"))))</f>
        <v/>
      </c>
      <c r="K50" s="28">
        <f>IF(J50="Yes",N(E50),IF(N(E50)=0,"",0))</f>
        <v/>
      </c>
      <c r="L50" s="40">
        <f>IF(N(E50)=0,"",IF(N(D50)=0,"Enter the bill date",IF(N('Example Statement'!$F$14)=0,"Enter the statement date on the Statement sheet",IF(N(D50)&gt;N('Example Statement'!$F$14),"Bill date is after the statement date",IF(F50="Yes","Not counted: related party",IF(G50="Yes","Not counted: disputed",IF(J50="No","Not counted: older than the limit","")))))))</f>
        <v/>
      </c>
    </row>
    <row r="51">
      <c r="B51" s="14" t="n"/>
      <c r="C51" s="16" t="n"/>
      <c r="D51" s="42" t="n"/>
      <c r="E51" s="26" t="n"/>
      <c r="F51" s="25" t="n"/>
      <c r="G51" s="25" t="n"/>
      <c r="H51" s="43">
        <f>IF(OR(N(E51)=0,N(D51)=0,N('Example Statement'!$F$14)=0,N(D51)&gt;N('Example Statement'!$F$14)),"",N('Example Statement'!$F$14)-N(D51))</f>
        <v/>
      </c>
      <c r="I51" s="44">
        <f>IF(H51="","",IF(H51&lt;=30,"0-30",IF(H51&lt;=60,"31-60",IF(H51&lt;=90,"61-90",IF(H51&lt;=180,"91-180","Over 180")))))</f>
        <v/>
      </c>
      <c r="J51" s="44">
        <f>IF(N(E51)=0,"",IF(OR(H51="",F51="Yes",G51="Yes"),"No",IF(N('Example Statement'!$F$12)=0,"No",IF(H51&lt;=N('Example Statement'!$F$12),"Yes","No"))))</f>
        <v/>
      </c>
      <c r="K51" s="28">
        <f>IF(J51="Yes",N(E51),IF(N(E51)=0,"",0))</f>
        <v/>
      </c>
      <c r="L51" s="40">
        <f>IF(N(E51)=0,"",IF(N(D51)=0,"Enter the bill date",IF(N('Example Statement'!$F$14)=0,"Enter the statement date on the Statement sheet",IF(N(D51)&gt;N('Example Statement'!$F$14),"Bill date is after the statement date",IF(F51="Yes","Not counted: related party",IF(G51="Yes","Not counted: disputed",IF(J51="No","Not counted: older than the limit","")))))))</f>
        <v/>
      </c>
    </row>
    <row r="52">
      <c r="B52" s="14" t="n"/>
      <c r="C52" s="16" t="n"/>
      <c r="D52" s="42" t="n"/>
      <c r="E52" s="26" t="n"/>
      <c r="F52" s="25" t="n"/>
      <c r="G52" s="25" t="n"/>
      <c r="H52" s="43">
        <f>IF(OR(N(E52)=0,N(D52)=0,N('Example Statement'!$F$14)=0,N(D52)&gt;N('Example Statement'!$F$14)),"",N('Example Statement'!$F$14)-N(D52))</f>
        <v/>
      </c>
      <c r="I52" s="44">
        <f>IF(H52="","",IF(H52&lt;=30,"0-30",IF(H52&lt;=60,"31-60",IF(H52&lt;=90,"61-90",IF(H52&lt;=180,"91-180","Over 180")))))</f>
        <v/>
      </c>
      <c r="J52" s="44">
        <f>IF(N(E52)=0,"",IF(OR(H52="",F52="Yes",G52="Yes"),"No",IF(N('Example Statement'!$F$12)=0,"No",IF(H52&lt;=N('Example Statement'!$F$12),"Yes","No"))))</f>
        <v/>
      </c>
      <c r="K52" s="28">
        <f>IF(J52="Yes",N(E52),IF(N(E52)=0,"",0))</f>
        <v/>
      </c>
      <c r="L52" s="40">
        <f>IF(N(E52)=0,"",IF(N(D52)=0,"Enter the bill date",IF(N('Example Statement'!$F$14)=0,"Enter the statement date on the Statement sheet",IF(N(D52)&gt;N('Example Statement'!$F$14),"Bill date is after the statement date",IF(F52="Yes","Not counted: related party",IF(G52="Yes","Not counted: disputed",IF(J52="No","Not counted: older than the limit","")))))))</f>
        <v/>
      </c>
    </row>
    <row r="53">
      <c r="B53" s="14" t="n"/>
      <c r="C53" s="16" t="n"/>
      <c r="D53" s="42" t="n"/>
      <c r="E53" s="26" t="n"/>
      <c r="F53" s="25" t="n"/>
      <c r="G53" s="25" t="n"/>
      <c r="H53" s="43">
        <f>IF(OR(N(E53)=0,N(D53)=0,N('Example Statement'!$F$14)=0,N(D53)&gt;N('Example Statement'!$F$14)),"",N('Example Statement'!$F$14)-N(D53))</f>
        <v/>
      </c>
      <c r="I53" s="44">
        <f>IF(H53="","",IF(H53&lt;=30,"0-30",IF(H53&lt;=60,"31-60",IF(H53&lt;=90,"61-90",IF(H53&lt;=180,"91-180","Over 180")))))</f>
        <v/>
      </c>
      <c r="J53" s="44">
        <f>IF(N(E53)=0,"",IF(OR(H53="",F53="Yes",G53="Yes"),"No",IF(N('Example Statement'!$F$12)=0,"No",IF(H53&lt;=N('Example Statement'!$F$12),"Yes","No"))))</f>
        <v/>
      </c>
      <c r="K53" s="28">
        <f>IF(J53="Yes",N(E53),IF(N(E53)=0,"",0))</f>
        <v/>
      </c>
      <c r="L53" s="40">
        <f>IF(N(E53)=0,"",IF(N(D53)=0,"Enter the bill date",IF(N('Example Statement'!$F$14)=0,"Enter the statement date on the Statement sheet",IF(N(D53)&gt;N('Example Statement'!$F$14),"Bill date is after the statement date",IF(F53="Yes","Not counted: related party",IF(G53="Yes","Not counted: disputed",IF(J53="No","Not counted: older than the limit","")))))))</f>
        <v/>
      </c>
    </row>
    <row r="54">
      <c r="B54" s="14" t="n"/>
      <c r="C54" s="16" t="n"/>
      <c r="D54" s="42" t="n"/>
      <c r="E54" s="26" t="n"/>
      <c r="F54" s="25" t="n"/>
      <c r="G54" s="25" t="n"/>
      <c r="H54" s="43">
        <f>IF(OR(N(E54)=0,N(D54)=0,N('Example Statement'!$F$14)=0,N(D54)&gt;N('Example Statement'!$F$14)),"",N('Example Statement'!$F$14)-N(D54))</f>
        <v/>
      </c>
      <c r="I54" s="44">
        <f>IF(H54="","",IF(H54&lt;=30,"0-30",IF(H54&lt;=60,"31-60",IF(H54&lt;=90,"61-90",IF(H54&lt;=180,"91-180","Over 180")))))</f>
        <v/>
      </c>
      <c r="J54" s="44">
        <f>IF(N(E54)=0,"",IF(OR(H54="",F54="Yes",G54="Yes"),"No",IF(N('Example Statement'!$F$12)=0,"No",IF(H54&lt;=N('Example Statement'!$F$12),"Yes","No"))))</f>
        <v/>
      </c>
      <c r="K54" s="28">
        <f>IF(J54="Yes",N(E54),IF(N(E54)=0,"",0))</f>
        <v/>
      </c>
      <c r="L54" s="40">
        <f>IF(N(E54)=0,"",IF(N(D54)=0,"Enter the bill date",IF(N('Example Statement'!$F$14)=0,"Enter the statement date on the Statement sheet",IF(N(D54)&gt;N('Example Statement'!$F$14),"Bill date is after the statement date",IF(F54="Yes","Not counted: related party",IF(G54="Yes","Not counted: disputed",IF(J54="No","Not counted: older than the limit","")))))))</f>
        <v/>
      </c>
    </row>
    <row r="55">
      <c r="B55" s="14" t="n"/>
      <c r="C55" s="16" t="n"/>
      <c r="D55" s="42" t="n"/>
      <c r="E55" s="26" t="n"/>
      <c r="F55" s="25" t="n"/>
      <c r="G55" s="25" t="n"/>
      <c r="H55" s="43">
        <f>IF(OR(N(E55)=0,N(D55)=0,N('Example Statement'!$F$14)=0,N(D55)&gt;N('Example Statement'!$F$14)),"",N('Example Statement'!$F$14)-N(D55))</f>
        <v/>
      </c>
      <c r="I55" s="44">
        <f>IF(H55="","",IF(H55&lt;=30,"0-30",IF(H55&lt;=60,"31-60",IF(H55&lt;=90,"61-90",IF(H55&lt;=180,"91-180","Over 180")))))</f>
        <v/>
      </c>
      <c r="J55" s="44">
        <f>IF(N(E55)=0,"",IF(OR(H55="",F55="Yes",G55="Yes"),"No",IF(N('Example Statement'!$F$12)=0,"No",IF(H55&lt;=N('Example Statement'!$F$12),"Yes","No"))))</f>
        <v/>
      </c>
      <c r="K55" s="28">
        <f>IF(J55="Yes",N(E55),IF(N(E55)=0,"",0))</f>
        <v/>
      </c>
      <c r="L55" s="40">
        <f>IF(N(E55)=0,"",IF(N(D55)=0,"Enter the bill date",IF(N('Example Statement'!$F$14)=0,"Enter the statement date on the Statement sheet",IF(N(D55)&gt;N('Example Statement'!$F$14),"Bill date is after the statement date",IF(F55="Yes","Not counted: related party",IF(G55="Yes","Not counted: disputed",IF(J55="No","Not counted: older than the limit","")))))))</f>
        <v/>
      </c>
    </row>
    <row r="56">
      <c r="B56" s="14" t="n"/>
      <c r="C56" s="16" t="n"/>
      <c r="D56" s="42" t="n"/>
      <c r="E56" s="26" t="n"/>
      <c r="F56" s="25" t="n"/>
      <c r="G56" s="25" t="n"/>
      <c r="H56" s="43">
        <f>IF(OR(N(E56)=0,N(D56)=0,N('Example Statement'!$F$14)=0,N(D56)&gt;N('Example Statement'!$F$14)),"",N('Example Statement'!$F$14)-N(D56))</f>
        <v/>
      </c>
      <c r="I56" s="44">
        <f>IF(H56="","",IF(H56&lt;=30,"0-30",IF(H56&lt;=60,"31-60",IF(H56&lt;=90,"61-90",IF(H56&lt;=180,"91-180","Over 180")))))</f>
        <v/>
      </c>
      <c r="J56" s="44">
        <f>IF(N(E56)=0,"",IF(OR(H56="",F56="Yes",G56="Yes"),"No",IF(N('Example Statement'!$F$12)=0,"No",IF(H56&lt;=N('Example Statement'!$F$12),"Yes","No"))))</f>
        <v/>
      </c>
      <c r="K56" s="28">
        <f>IF(J56="Yes",N(E56),IF(N(E56)=0,"",0))</f>
        <v/>
      </c>
      <c r="L56" s="40">
        <f>IF(N(E56)=0,"",IF(N(D56)=0,"Enter the bill date",IF(N('Example Statement'!$F$14)=0,"Enter the statement date on the Statement sheet",IF(N(D56)&gt;N('Example Statement'!$F$14),"Bill date is after the statement date",IF(F56="Yes","Not counted: related party",IF(G56="Yes","Not counted: disputed",IF(J56="No","Not counted: older than the limit","")))))))</f>
        <v/>
      </c>
    </row>
    <row r="57">
      <c r="B57" s="14" t="n"/>
      <c r="C57" s="16" t="n"/>
      <c r="D57" s="42" t="n"/>
      <c r="E57" s="26" t="n"/>
      <c r="F57" s="25" t="n"/>
      <c r="G57" s="25" t="n"/>
      <c r="H57" s="43">
        <f>IF(OR(N(E57)=0,N(D57)=0,N('Example Statement'!$F$14)=0,N(D57)&gt;N('Example Statement'!$F$14)),"",N('Example Statement'!$F$14)-N(D57))</f>
        <v/>
      </c>
      <c r="I57" s="44">
        <f>IF(H57="","",IF(H57&lt;=30,"0-30",IF(H57&lt;=60,"31-60",IF(H57&lt;=90,"61-90",IF(H57&lt;=180,"91-180","Over 180")))))</f>
        <v/>
      </c>
      <c r="J57" s="44">
        <f>IF(N(E57)=0,"",IF(OR(H57="",F57="Yes",G57="Yes"),"No",IF(N('Example Statement'!$F$12)=0,"No",IF(H57&lt;=N('Example Statement'!$F$12),"Yes","No"))))</f>
        <v/>
      </c>
      <c r="K57" s="28">
        <f>IF(J57="Yes",N(E57),IF(N(E57)=0,"",0))</f>
        <v/>
      </c>
      <c r="L57" s="40">
        <f>IF(N(E57)=0,"",IF(N(D57)=0,"Enter the bill date",IF(N('Example Statement'!$F$14)=0,"Enter the statement date on the Statement sheet",IF(N(D57)&gt;N('Example Statement'!$F$14),"Bill date is after the statement date",IF(F57="Yes","Not counted: related party",IF(G57="Yes","Not counted: disputed",IF(J57="No","Not counted: older than the limit","")))))))</f>
        <v/>
      </c>
    </row>
    <row r="58">
      <c r="B58" s="14" t="n"/>
      <c r="C58" s="16" t="n"/>
      <c r="D58" s="42" t="n"/>
      <c r="E58" s="26" t="n"/>
      <c r="F58" s="25" t="n"/>
      <c r="G58" s="25" t="n"/>
      <c r="H58" s="43">
        <f>IF(OR(N(E58)=0,N(D58)=0,N('Example Statement'!$F$14)=0,N(D58)&gt;N('Example Statement'!$F$14)),"",N('Example Statement'!$F$14)-N(D58))</f>
        <v/>
      </c>
      <c r="I58" s="44">
        <f>IF(H58="","",IF(H58&lt;=30,"0-30",IF(H58&lt;=60,"31-60",IF(H58&lt;=90,"61-90",IF(H58&lt;=180,"91-180","Over 180")))))</f>
        <v/>
      </c>
      <c r="J58" s="44">
        <f>IF(N(E58)=0,"",IF(OR(H58="",F58="Yes",G58="Yes"),"No",IF(N('Example Statement'!$F$12)=0,"No",IF(H58&lt;=N('Example Statement'!$F$12),"Yes","No"))))</f>
        <v/>
      </c>
      <c r="K58" s="28">
        <f>IF(J58="Yes",N(E58),IF(N(E58)=0,"",0))</f>
        <v/>
      </c>
      <c r="L58" s="40">
        <f>IF(N(E58)=0,"",IF(N(D58)=0,"Enter the bill date",IF(N('Example Statement'!$F$14)=0,"Enter the statement date on the Statement sheet",IF(N(D58)&gt;N('Example Statement'!$F$14),"Bill date is after the statement date",IF(F58="Yes","Not counted: related party",IF(G58="Yes","Not counted: disputed",IF(J58="No","Not counted: older than the limit","")))))))</f>
        <v/>
      </c>
    </row>
    <row r="59">
      <c r="B59" s="14" t="n"/>
      <c r="C59" s="16" t="n"/>
      <c r="D59" s="42" t="n"/>
      <c r="E59" s="26" t="n"/>
      <c r="F59" s="25" t="n"/>
      <c r="G59" s="25" t="n"/>
      <c r="H59" s="43">
        <f>IF(OR(N(E59)=0,N(D59)=0,N('Example Statement'!$F$14)=0,N(D59)&gt;N('Example Statement'!$F$14)),"",N('Example Statement'!$F$14)-N(D59))</f>
        <v/>
      </c>
      <c r="I59" s="44">
        <f>IF(H59="","",IF(H59&lt;=30,"0-30",IF(H59&lt;=60,"31-60",IF(H59&lt;=90,"61-90",IF(H59&lt;=180,"91-180","Over 180")))))</f>
        <v/>
      </c>
      <c r="J59" s="44">
        <f>IF(N(E59)=0,"",IF(OR(H59="",F59="Yes",G59="Yes"),"No",IF(N('Example Statement'!$F$12)=0,"No",IF(H59&lt;=N('Example Statement'!$F$12),"Yes","No"))))</f>
        <v/>
      </c>
      <c r="K59" s="28">
        <f>IF(J59="Yes",N(E59),IF(N(E59)=0,"",0))</f>
        <v/>
      </c>
      <c r="L59" s="40">
        <f>IF(N(E59)=0,"",IF(N(D59)=0,"Enter the bill date",IF(N('Example Statement'!$F$14)=0,"Enter the statement date on the Statement sheet",IF(N(D59)&gt;N('Example Statement'!$F$14),"Bill date is after the statement date",IF(F59="Yes","Not counted: related party",IF(G59="Yes","Not counted: disputed",IF(J59="No","Not counted: older than the limit","")))))))</f>
        <v/>
      </c>
    </row>
    <row r="60">
      <c r="B60" s="14" t="n"/>
      <c r="C60" s="16" t="n"/>
      <c r="D60" s="42" t="n"/>
      <c r="E60" s="26" t="n"/>
      <c r="F60" s="25" t="n"/>
      <c r="G60" s="25" t="n"/>
      <c r="H60" s="43">
        <f>IF(OR(N(E60)=0,N(D60)=0,N('Example Statement'!$F$14)=0,N(D60)&gt;N('Example Statement'!$F$14)),"",N('Example Statement'!$F$14)-N(D60))</f>
        <v/>
      </c>
      <c r="I60" s="44">
        <f>IF(H60="","",IF(H60&lt;=30,"0-30",IF(H60&lt;=60,"31-60",IF(H60&lt;=90,"61-90",IF(H60&lt;=180,"91-180","Over 180")))))</f>
        <v/>
      </c>
      <c r="J60" s="44">
        <f>IF(N(E60)=0,"",IF(OR(H60="",F60="Yes",G60="Yes"),"No",IF(N('Example Statement'!$F$12)=0,"No",IF(H60&lt;=N('Example Statement'!$F$12),"Yes","No"))))</f>
        <v/>
      </c>
      <c r="K60" s="28">
        <f>IF(J60="Yes",N(E60),IF(N(E60)=0,"",0))</f>
        <v/>
      </c>
      <c r="L60" s="40">
        <f>IF(N(E60)=0,"",IF(N(D60)=0,"Enter the bill date",IF(N('Example Statement'!$F$14)=0,"Enter the statement date on the Statement sheet",IF(N(D60)&gt;N('Example Statement'!$F$14),"Bill date is after the statement date",IF(F60="Yes","Not counted: related party",IF(G60="Yes","Not counted: disputed",IF(J60="No","Not counted: older than the limit","")))))))</f>
        <v/>
      </c>
    </row>
    <row r="61">
      <c r="B61" s="14" t="n"/>
      <c r="C61" s="16" t="n"/>
      <c r="D61" s="42" t="n"/>
      <c r="E61" s="26" t="n"/>
      <c r="F61" s="25" t="n"/>
      <c r="G61" s="25" t="n"/>
      <c r="H61" s="43">
        <f>IF(OR(N(E61)=0,N(D61)=0,N('Example Statement'!$F$14)=0,N(D61)&gt;N('Example Statement'!$F$14)),"",N('Example Statement'!$F$14)-N(D61))</f>
        <v/>
      </c>
      <c r="I61" s="44">
        <f>IF(H61="","",IF(H61&lt;=30,"0-30",IF(H61&lt;=60,"31-60",IF(H61&lt;=90,"61-90",IF(H61&lt;=180,"91-180","Over 180")))))</f>
        <v/>
      </c>
      <c r="J61" s="44">
        <f>IF(N(E61)=0,"",IF(OR(H61="",F61="Yes",G61="Yes"),"No",IF(N('Example Statement'!$F$12)=0,"No",IF(H61&lt;=N('Example Statement'!$F$12),"Yes","No"))))</f>
        <v/>
      </c>
      <c r="K61" s="28">
        <f>IF(J61="Yes",N(E61),IF(N(E61)=0,"",0))</f>
        <v/>
      </c>
      <c r="L61" s="40">
        <f>IF(N(E61)=0,"",IF(N(D61)=0,"Enter the bill date",IF(N('Example Statement'!$F$14)=0,"Enter the statement date on the Statement sheet",IF(N(D61)&gt;N('Example Statement'!$F$14),"Bill date is after the statement date",IF(F61="Yes","Not counted: related party",IF(G61="Yes","Not counted: disputed",IF(J61="No","Not counted: older than the limit","")))))))</f>
        <v/>
      </c>
    </row>
    <row r="62">
      <c r="B62" s="14" t="n"/>
      <c r="C62" s="16" t="n"/>
      <c r="D62" s="42" t="n"/>
      <c r="E62" s="26" t="n"/>
      <c r="F62" s="25" t="n"/>
      <c r="G62" s="25" t="n"/>
      <c r="H62" s="43">
        <f>IF(OR(N(E62)=0,N(D62)=0,N('Example Statement'!$F$14)=0,N(D62)&gt;N('Example Statement'!$F$14)),"",N('Example Statement'!$F$14)-N(D62))</f>
        <v/>
      </c>
      <c r="I62" s="44">
        <f>IF(H62="","",IF(H62&lt;=30,"0-30",IF(H62&lt;=60,"31-60",IF(H62&lt;=90,"61-90",IF(H62&lt;=180,"91-180","Over 180")))))</f>
        <v/>
      </c>
      <c r="J62" s="44">
        <f>IF(N(E62)=0,"",IF(OR(H62="",F62="Yes",G62="Yes"),"No",IF(N('Example Statement'!$F$12)=0,"No",IF(H62&lt;=N('Example Statement'!$F$12),"Yes","No"))))</f>
        <v/>
      </c>
      <c r="K62" s="28">
        <f>IF(J62="Yes",N(E62),IF(N(E62)=0,"",0))</f>
        <v/>
      </c>
      <c r="L62" s="40">
        <f>IF(N(E62)=0,"",IF(N(D62)=0,"Enter the bill date",IF(N('Example Statement'!$F$14)=0,"Enter the statement date on the Statement sheet",IF(N(D62)&gt;N('Example Statement'!$F$14),"Bill date is after the statement date",IF(F62="Yes","Not counted: related party",IF(G62="Yes","Not counted: disputed",IF(J62="No","Not counted: older than the limit","")))))))</f>
        <v/>
      </c>
    </row>
    <row r="63">
      <c r="B63" s="14" t="n"/>
      <c r="C63" s="16" t="n"/>
      <c r="D63" s="42" t="n"/>
      <c r="E63" s="26" t="n"/>
      <c r="F63" s="25" t="n"/>
      <c r="G63" s="25" t="n"/>
      <c r="H63" s="43">
        <f>IF(OR(N(E63)=0,N(D63)=0,N('Example Statement'!$F$14)=0,N(D63)&gt;N('Example Statement'!$F$14)),"",N('Example Statement'!$F$14)-N(D63))</f>
        <v/>
      </c>
      <c r="I63" s="44">
        <f>IF(H63="","",IF(H63&lt;=30,"0-30",IF(H63&lt;=60,"31-60",IF(H63&lt;=90,"61-90",IF(H63&lt;=180,"91-180","Over 180")))))</f>
        <v/>
      </c>
      <c r="J63" s="44">
        <f>IF(N(E63)=0,"",IF(OR(H63="",F63="Yes",G63="Yes"),"No",IF(N('Example Statement'!$F$12)=0,"No",IF(H63&lt;=N('Example Statement'!$F$12),"Yes","No"))))</f>
        <v/>
      </c>
      <c r="K63" s="28">
        <f>IF(J63="Yes",N(E63),IF(N(E63)=0,"",0))</f>
        <v/>
      </c>
      <c r="L63" s="40">
        <f>IF(N(E63)=0,"",IF(N(D63)=0,"Enter the bill date",IF(N('Example Statement'!$F$14)=0,"Enter the statement date on the Statement sheet",IF(N(D63)&gt;N('Example Statement'!$F$14),"Bill date is after the statement date",IF(F63="Yes","Not counted: related party",IF(G63="Yes","Not counted: disputed",IF(J63="No","Not counted: older than the limit","")))))))</f>
        <v/>
      </c>
    </row>
    <row r="64">
      <c r="B64" s="14" t="n"/>
      <c r="C64" s="16" t="n"/>
      <c r="D64" s="42" t="n"/>
      <c r="E64" s="26" t="n"/>
      <c r="F64" s="25" t="n"/>
      <c r="G64" s="25" t="n"/>
      <c r="H64" s="43">
        <f>IF(OR(N(E64)=0,N(D64)=0,N('Example Statement'!$F$14)=0,N(D64)&gt;N('Example Statement'!$F$14)),"",N('Example Statement'!$F$14)-N(D64))</f>
        <v/>
      </c>
      <c r="I64" s="44">
        <f>IF(H64="","",IF(H64&lt;=30,"0-30",IF(H64&lt;=60,"31-60",IF(H64&lt;=90,"61-90",IF(H64&lt;=180,"91-180","Over 180")))))</f>
        <v/>
      </c>
      <c r="J64" s="44">
        <f>IF(N(E64)=0,"",IF(OR(H64="",F64="Yes",G64="Yes"),"No",IF(N('Example Statement'!$F$12)=0,"No",IF(H64&lt;=N('Example Statement'!$F$12),"Yes","No"))))</f>
        <v/>
      </c>
      <c r="K64" s="28">
        <f>IF(J64="Yes",N(E64),IF(N(E64)=0,"",0))</f>
        <v/>
      </c>
      <c r="L64" s="40">
        <f>IF(N(E64)=0,"",IF(N(D64)=0,"Enter the bill date",IF(N('Example Statement'!$F$14)=0,"Enter the statement date on the Statement sheet",IF(N(D64)&gt;N('Example Statement'!$F$14),"Bill date is after the statement date",IF(F64="Yes","Not counted: related party",IF(G64="Yes","Not counted: disputed",IF(J64="No","Not counted: older than the limit","")))))))</f>
        <v/>
      </c>
    </row>
    <row r="65">
      <c r="B65" s="14" t="n"/>
      <c r="C65" s="16" t="n"/>
      <c r="D65" s="42" t="n"/>
      <c r="E65" s="26" t="n"/>
      <c r="F65" s="25" t="n"/>
      <c r="G65" s="25" t="n"/>
      <c r="H65" s="43">
        <f>IF(OR(N(E65)=0,N(D65)=0,N('Example Statement'!$F$14)=0,N(D65)&gt;N('Example Statement'!$F$14)),"",N('Example Statement'!$F$14)-N(D65))</f>
        <v/>
      </c>
      <c r="I65" s="44">
        <f>IF(H65="","",IF(H65&lt;=30,"0-30",IF(H65&lt;=60,"31-60",IF(H65&lt;=90,"61-90",IF(H65&lt;=180,"91-180","Over 180")))))</f>
        <v/>
      </c>
      <c r="J65" s="44">
        <f>IF(N(E65)=0,"",IF(OR(H65="",F65="Yes",G65="Yes"),"No",IF(N('Example Statement'!$F$12)=0,"No",IF(H65&lt;=N('Example Statement'!$F$12),"Yes","No"))))</f>
        <v/>
      </c>
      <c r="K65" s="28">
        <f>IF(J65="Yes",N(E65),IF(N(E65)=0,"",0))</f>
        <v/>
      </c>
      <c r="L65" s="40">
        <f>IF(N(E65)=0,"",IF(N(D65)=0,"Enter the bill date",IF(N('Example Statement'!$F$14)=0,"Enter the statement date on the Statement sheet",IF(N(D65)&gt;N('Example Statement'!$F$14),"Bill date is after the statement date",IF(F65="Yes","Not counted: related party",IF(G65="Yes","Not counted: disputed",IF(J65="No","Not counted: older than the limit","")))))))</f>
        <v/>
      </c>
    </row>
    <row r="66">
      <c r="B66" s="14" t="n"/>
      <c r="C66" s="16" t="n"/>
      <c r="D66" s="42" t="n"/>
      <c r="E66" s="26" t="n"/>
      <c r="F66" s="25" t="n"/>
      <c r="G66" s="25" t="n"/>
      <c r="H66" s="43">
        <f>IF(OR(N(E66)=0,N(D66)=0,N('Example Statement'!$F$14)=0,N(D66)&gt;N('Example Statement'!$F$14)),"",N('Example Statement'!$F$14)-N(D66))</f>
        <v/>
      </c>
      <c r="I66" s="44">
        <f>IF(H66="","",IF(H66&lt;=30,"0-30",IF(H66&lt;=60,"31-60",IF(H66&lt;=90,"61-90",IF(H66&lt;=180,"91-180","Over 180")))))</f>
        <v/>
      </c>
      <c r="J66" s="44">
        <f>IF(N(E66)=0,"",IF(OR(H66="",F66="Yes",G66="Yes"),"No",IF(N('Example Statement'!$F$12)=0,"No",IF(H66&lt;=N('Example Statement'!$F$12),"Yes","No"))))</f>
        <v/>
      </c>
      <c r="K66" s="28">
        <f>IF(J66="Yes",N(E66),IF(N(E66)=0,"",0))</f>
        <v/>
      </c>
      <c r="L66" s="40">
        <f>IF(N(E66)=0,"",IF(N(D66)=0,"Enter the bill date",IF(N('Example Statement'!$F$14)=0,"Enter the statement date on the Statement sheet",IF(N(D66)&gt;N('Example Statement'!$F$14),"Bill date is after the statement date",IF(F66="Yes","Not counted: related party",IF(G66="Yes","Not counted: disputed",IF(J66="No","Not counted: older than the limit","")))))))</f>
        <v/>
      </c>
    </row>
    <row r="67">
      <c r="B67" s="14" t="n"/>
      <c r="C67" s="16" t="n"/>
      <c r="D67" s="42" t="n"/>
      <c r="E67" s="26" t="n"/>
      <c r="F67" s="25" t="n"/>
      <c r="G67" s="25" t="n"/>
      <c r="H67" s="43">
        <f>IF(OR(N(E67)=0,N(D67)=0,N('Example Statement'!$F$14)=0,N(D67)&gt;N('Example Statement'!$F$14)),"",N('Example Statement'!$F$14)-N(D67))</f>
        <v/>
      </c>
      <c r="I67" s="44">
        <f>IF(H67="","",IF(H67&lt;=30,"0-30",IF(H67&lt;=60,"31-60",IF(H67&lt;=90,"61-90",IF(H67&lt;=180,"91-180","Over 180")))))</f>
        <v/>
      </c>
      <c r="J67" s="44">
        <f>IF(N(E67)=0,"",IF(OR(H67="",F67="Yes",G67="Yes"),"No",IF(N('Example Statement'!$F$12)=0,"No",IF(H67&lt;=N('Example Statement'!$F$12),"Yes","No"))))</f>
        <v/>
      </c>
      <c r="K67" s="28">
        <f>IF(J67="Yes",N(E67),IF(N(E67)=0,"",0))</f>
        <v/>
      </c>
      <c r="L67" s="40">
        <f>IF(N(E67)=0,"",IF(N(D67)=0,"Enter the bill date",IF(N('Example Statement'!$F$14)=0,"Enter the statement date on the Statement sheet",IF(N(D67)&gt;N('Example Statement'!$F$14),"Bill date is after the statement date",IF(F67="Yes","Not counted: related party",IF(G67="Yes","Not counted: disputed",IF(J67="No","Not counted: older than the limit","")))))))</f>
        <v/>
      </c>
    </row>
    <row r="68">
      <c r="B68" s="14" t="n"/>
      <c r="C68" s="16" t="n"/>
      <c r="D68" s="42" t="n"/>
      <c r="E68" s="26" t="n"/>
      <c r="F68" s="25" t="n"/>
      <c r="G68" s="25" t="n"/>
      <c r="H68" s="43">
        <f>IF(OR(N(E68)=0,N(D68)=0,N('Example Statement'!$F$14)=0,N(D68)&gt;N('Example Statement'!$F$14)),"",N('Example Statement'!$F$14)-N(D68))</f>
        <v/>
      </c>
      <c r="I68" s="44">
        <f>IF(H68="","",IF(H68&lt;=30,"0-30",IF(H68&lt;=60,"31-60",IF(H68&lt;=90,"61-90",IF(H68&lt;=180,"91-180","Over 180")))))</f>
        <v/>
      </c>
      <c r="J68" s="44">
        <f>IF(N(E68)=0,"",IF(OR(H68="",F68="Yes",G68="Yes"),"No",IF(N('Example Statement'!$F$12)=0,"No",IF(H68&lt;=N('Example Statement'!$F$12),"Yes","No"))))</f>
        <v/>
      </c>
      <c r="K68" s="28">
        <f>IF(J68="Yes",N(E68),IF(N(E68)=0,"",0))</f>
        <v/>
      </c>
      <c r="L68" s="40">
        <f>IF(N(E68)=0,"",IF(N(D68)=0,"Enter the bill date",IF(N('Example Statement'!$F$14)=0,"Enter the statement date on the Statement sheet",IF(N(D68)&gt;N('Example Statement'!$F$14),"Bill date is after the statement date",IF(F68="Yes","Not counted: related party",IF(G68="Yes","Not counted: disputed",IF(J68="No","Not counted: older than the limit","")))))))</f>
        <v/>
      </c>
    </row>
    <row r="69">
      <c r="B69" s="14" t="n"/>
      <c r="C69" s="16" t="n"/>
      <c r="D69" s="42" t="n"/>
      <c r="E69" s="26" t="n"/>
      <c r="F69" s="25" t="n"/>
      <c r="G69" s="25" t="n"/>
      <c r="H69" s="43">
        <f>IF(OR(N(E69)=0,N(D69)=0,N('Example Statement'!$F$14)=0,N(D69)&gt;N('Example Statement'!$F$14)),"",N('Example Statement'!$F$14)-N(D69))</f>
        <v/>
      </c>
      <c r="I69" s="44">
        <f>IF(H69="","",IF(H69&lt;=30,"0-30",IF(H69&lt;=60,"31-60",IF(H69&lt;=90,"61-90",IF(H69&lt;=180,"91-180","Over 180")))))</f>
        <v/>
      </c>
      <c r="J69" s="44">
        <f>IF(N(E69)=0,"",IF(OR(H69="",F69="Yes",G69="Yes"),"No",IF(N('Example Statement'!$F$12)=0,"No",IF(H69&lt;=N('Example Statement'!$F$12),"Yes","No"))))</f>
        <v/>
      </c>
      <c r="K69" s="28">
        <f>IF(J69="Yes",N(E69),IF(N(E69)=0,"",0))</f>
        <v/>
      </c>
      <c r="L69" s="40">
        <f>IF(N(E69)=0,"",IF(N(D69)=0,"Enter the bill date",IF(N('Example Statement'!$F$14)=0,"Enter the statement date on the Statement sheet",IF(N(D69)&gt;N('Example Statement'!$F$14),"Bill date is after the statement date",IF(F69="Yes","Not counted: related party",IF(G69="Yes","Not counted: disputed",IF(J69="No","Not counted: older than the limit","")))))))</f>
        <v/>
      </c>
    </row>
    <row r="70">
      <c r="B70" s="14" t="n"/>
      <c r="C70" s="16" t="n"/>
      <c r="D70" s="42" t="n"/>
      <c r="E70" s="26" t="n"/>
      <c r="F70" s="25" t="n"/>
      <c r="G70" s="25" t="n"/>
      <c r="H70" s="43">
        <f>IF(OR(N(E70)=0,N(D70)=0,N('Example Statement'!$F$14)=0,N(D70)&gt;N('Example Statement'!$F$14)),"",N('Example Statement'!$F$14)-N(D70))</f>
        <v/>
      </c>
      <c r="I70" s="44">
        <f>IF(H70="","",IF(H70&lt;=30,"0-30",IF(H70&lt;=60,"31-60",IF(H70&lt;=90,"61-90",IF(H70&lt;=180,"91-180","Over 180")))))</f>
        <v/>
      </c>
      <c r="J70" s="44">
        <f>IF(N(E70)=0,"",IF(OR(H70="",F70="Yes",G70="Yes"),"No",IF(N('Example Statement'!$F$12)=0,"No",IF(H70&lt;=N('Example Statement'!$F$12),"Yes","No"))))</f>
        <v/>
      </c>
      <c r="K70" s="28">
        <f>IF(J70="Yes",N(E70),IF(N(E70)=0,"",0))</f>
        <v/>
      </c>
      <c r="L70" s="40">
        <f>IF(N(E70)=0,"",IF(N(D70)=0,"Enter the bill date",IF(N('Example Statement'!$F$14)=0,"Enter the statement date on the Statement sheet",IF(N(D70)&gt;N('Example Statement'!$F$14),"Bill date is after the statement date",IF(F70="Yes","Not counted: related party",IF(G70="Yes","Not counted: disputed",IF(J70="No","Not counted: older than the limit","")))))))</f>
        <v/>
      </c>
    </row>
    <row r="71">
      <c r="B71" s="14" t="n"/>
      <c r="C71" s="16" t="n"/>
      <c r="D71" s="42" t="n"/>
      <c r="E71" s="26" t="n"/>
      <c r="F71" s="25" t="n"/>
      <c r="G71" s="25" t="n"/>
      <c r="H71" s="43">
        <f>IF(OR(N(E71)=0,N(D71)=0,N('Example Statement'!$F$14)=0,N(D71)&gt;N('Example Statement'!$F$14)),"",N('Example Statement'!$F$14)-N(D71))</f>
        <v/>
      </c>
      <c r="I71" s="44">
        <f>IF(H71="","",IF(H71&lt;=30,"0-30",IF(H71&lt;=60,"31-60",IF(H71&lt;=90,"61-90",IF(H71&lt;=180,"91-180","Over 180")))))</f>
        <v/>
      </c>
      <c r="J71" s="44">
        <f>IF(N(E71)=0,"",IF(OR(H71="",F71="Yes",G71="Yes"),"No",IF(N('Example Statement'!$F$12)=0,"No",IF(H71&lt;=N('Example Statement'!$F$12),"Yes","No"))))</f>
        <v/>
      </c>
      <c r="K71" s="28">
        <f>IF(J71="Yes",N(E71),IF(N(E71)=0,"",0))</f>
        <v/>
      </c>
      <c r="L71" s="40">
        <f>IF(N(E71)=0,"",IF(N(D71)=0,"Enter the bill date",IF(N('Example Statement'!$F$14)=0,"Enter the statement date on the Statement sheet",IF(N(D71)&gt;N('Example Statement'!$F$14),"Bill date is after the statement date",IF(F71="Yes","Not counted: related party",IF(G71="Yes","Not counted: disputed",IF(J71="No","Not counted: older than the limit","")))))))</f>
        <v/>
      </c>
    </row>
    <row r="72">
      <c r="B72" s="14" t="n"/>
      <c r="C72" s="16" t="n"/>
      <c r="D72" s="42" t="n"/>
      <c r="E72" s="26" t="n"/>
      <c r="F72" s="25" t="n"/>
      <c r="G72" s="25" t="n"/>
      <c r="H72" s="43">
        <f>IF(OR(N(E72)=0,N(D72)=0,N('Example Statement'!$F$14)=0,N(D72)&gt;N('Example Statement'!$F$14)),"",N('Example Statement'!$F$14)-N(D72))</f>
        <v/>
      </c>
      <c r="I72" s="44">
        <f>IF(H72="","",IF(H72&lt;=30,"0-30",IF(H72&lt;=60,"31-60",IF(H72&lt;=90,"61-90",IF(H72&lt;=180,"91-180","Over 180")))))</f>
        <v/>
      </c>
      <c r="J72" s="44">
        <f>IF(N(E72)=0,"",IF(OR(H72="",F72="Yes",G72="Yes"),"No",IF(N('Example Statement'!$F$12)=0,"No",IF(H72&lt;=N('Example Statement'!$F$12),"Yes","No"))))</f>
        <v/>
      </c>
      <c r="K72" s="28">
        <f>IF(J72="Yes",N(E72),IF(N(E72)=0,"",0))</f>
        <v/>
      </c>
      <c r="L72" s="40">
        <f>IF(N(E72)=0,"",IF(N(D72)=0,"Enter the bill date",IF(N('Example Statement'!$F$14)=0,"Enter the statement date on the Statement sheet",IF(N(D72)&gt;N('Example Statement'!$F$14),"Bill date is after the statement date",IF(F72="Yes","Not counted: related party",IF(G72="Yes","Not counted: disputed",IF(J72="No","Not counted: older than the limit","")))))))</f>
        <v/>
      </c>
    </row>
    <row r="73">
      <c r="B73" s="14" t="n"/>
      <c r="C73" s="16" t="n"/>
      <c r="D73" s="42" t="n"/>
      <c r="E73" s="26" t="n"/>
      <c r="F73" s="25" t="n"/>
      <c r="G73" s="25" t="n"/>
      <c r="H73" s="43">
        <f>IF(OR(N(E73)=0,N(D73)=0,N('Example Statement'!$F$14)=0,N(D73)&gt;N('Example Statement'!$F$14)),"",N('Example Statement'!$F$14)-N(D73))</f>
        <v/>
      </c>
      <c r="I73" s="44">
        <f>IF(H73="","",IF(H73&lt;=30,"0-30",IF(H73&lt;=60,"31-60",IF(H73&lt;=90,"61-90",IF(H73&lt;=180,"91-180","Over 180")))))</f>
        <v/>
      </c>
      <c r="J73" s="44">
        <f>IF(N(E73)=0,"",IF(OR(H73="",F73="Yes",G73="Yes"),"No",IF(N('Example Statement'!$F$12)=0,"No",IF(H73&lt;=N('Example Statement'!$F$12),"Yes","No"))))</f>
        <v/>
      </c>
      <c r="K73" s="28">
        <f>IF(J73="Yes",N(E73),IF(N(E73)=0,"",0))</f>
        <v/>
      </c>
      <c r="L73" s="40">
        <f>IF(N(E73)=0,"",IF(N(D73)=0,"Enter the bill date",IF(N('Example Statement'!$F$14)=0,"Enter the statement date on the Statement sheet",IF(N(D73)&gt;N('Example Statement'!$F$14),"Bill date is after the statement date",IF(F73="Yes","Not counted: related party",IF(G73="Yes","Not counted: disputed",IF(J73="No","Not counted: older than the limit","")))))))</f>
        <v/>
      </c>
    </row>
    <row r="74">
      <c r="B74" s="14" t="n"/>
      <c r="C74" s="16" t="n"/>
      <c r="D74" s="42" t="n"/>
      <c r="E74" s="26" t="n"/>
      <c r="F74" s="25" t="n"/>
      <c r="G74" s="25" t="n"/>
      <c r="H74" s="43">
        <f>IF(OR(N(E74)=0,N(D74)=0,N('Example Statement'!$F$14)=0,N(D74)&gt;N('Example Statement'!$F$14)),"",N('Example Statement'!$F$14)-N(D74))</f>
        <v/>
      </c>
      <c r="I74" s="44">
        <f>IF(H74="","",IF(H74&lt;=30,"0-30",IF(H74&lt;=60,"31-60",IF(H74&lt;=90,"61-90",IF(H74&lt;=180,"91-180","Over 180")))))</f>
        <v/>
      </c>
      <c r="J74" s="44">
        <f>IF(N(E74)=0,"",IF(OR(H74="",F74="Yes",G74="Yes"),"No",IF(N('Example Statement'!$F$12)=0,"No",IF(H74&lt;=N('Example Statement'!$F$12),"Yes","No"))))</f>
        <v/>
      </c>
      <c r="K74" s="28">
        <f>IF(J74="Yes",N(E74),IF(N(E74)=0,"",0))</f>
        <v/>
      </c>
      <c r="L74" s="40">
        <f>IF(N(E74)=0,"",IF(N(D74)=0,"Enter the bill date",IF(N('Example Statement'!$F$14)=0,"Enter the statement date on the Statement sheet",IF(N(D74)&gt;N('Example Statement'!$F$14),"Bill date is after the statement date",IF(F74="Yes","Not counted: related party",IF(G74="Yes","Not counted: disputed",IF(J74="No","Not counted: older than the limit","")))))))</f>
        <v/>
      </c>
    </row>
    <row r="75">
      <c r="B75" s="14" t="n"/>
      <c r="C75" s="16" t="n"/>
      <c r="D75" s="42" t="n"/>
      <c r="E75" s="26" t="n"/>
      <c r="F75" s="25" t="n"/>
      <c r="G75" s="25" t="n"/>
      <c r="H75" s="43">
        <f>IF(OR(N(E75)=0,N(D75)=0,N('Example Statement'!$F$14)=0,N(D75)&gt;N('Example Statement'!$F$14)),"",N('Example Statement'!$F$14)-N(D75))</f>
        <v/>
      </c>
      <c r="I75" s="44">
        <f>IF(H75="","",IF(H75&lt;=30,"0-30",IF(H75&lt;=60,"31-60",IF(H75&lt;=90,"61-90",IF(H75&lt;=180,"91-180","Over 180")))))</f>
        <v/>
      </c>
      <c r="J75" s="44">
        <f>IF(N(E75)=0,"",IF(OR(H75="",F75="Yes",G75="Yes"),"No",IF(N('Example Statement'!$F$12)=0,"No",IF(H75&lt;=N('Example Statement'!$F$12),"Yes","No"))))</f>
        <v/>
      </c>
      <c r="K75" s="28">
        <f>IF(J75="Yes",N(E75),IF(N(E75)=0,"",0))</f>
        <v/>
      </c>
      <c r="L75" s="40">
        <f>IF(N(E75)=0,"",IF(N(D75)=0,"Enter the bill date",IF(N('Example Statement'!$F$14)=0,"Enter the statement date on the Statement sheet",IF(N(D75)&gt;N('Example Statement'!$F$14),"Bill date is after the statement date",IF(F75="Yes","Not counted: related party",IF(G75="Yes","Not counted: disputed",IF(J75="No","Not counted: older than the limit","")))))))</f>
        <v/>
      </c>
    </row>
    <row r="76">
      <c r="B76" s="14" t="n"/>
      <c r="C76" s="16" t="n"/>
      <c r="D76" s="42" t="n"/>
      <c r="E76" s="26" t="n"/>
      <c r="F76" s="25" t="n"/>
      <c r="G76" s="25" t="n"/>
      <c r="H76" s="43">
        <f>IF(OR(N(E76)=0,N(D76)=0,N('Example Statement'!$F$14)=0,N(D76)&gt;N('Example Statement'!$F$14)),"",N('Example Statement'!$F$14)-N(D76))</f>
        <v/>
      </c>
      <c r="I76" s="44">
        <f>IF(H76="","",IF(H76&lt;=30,"0-30",IF(H76&lt;=60,"31-60",IF(H76&lt;=90,"61-90",IF(H76&lt;=180,"91-180","Over 180")))))</f>
        <v/>
      </c>
      <c r="J76" s="44">
        <f>IF(N(E76)=0,"",IF(OR(H76="",F76="Yes",G76="Yes"),"No",IF(N('Example Statement'!$F$12)=0,"No",IF(H76&lt;=N('Example Statement'!$F$12),"Yes","No"))))</f>
        <v/>
      </c>
      <c r="K76" s="28">
        <f>IF(J76="Yes",N(E76),IF(N(E76)=0,"",0))</f>
        <v/>
      </c>
      <c r="L76" s="40">
        <f>IF(N(E76)=0,"",IF(N(D76)=0,"Enter the bill date",IF(N('Example Statement'!$F$14)=0,"Enter the statement date on the Statement sheet",IF(N(D76)&gt;N('Example Statement'!$F$14),"Bill date is after the statement date",IF(F76="Yes","Not counted: related party",IF(G76="Yes","Not counted: disputed",IF(J76="No","Not counted: older than the limit","")))))))</f>
        <v/>
      </c>
    </row>
    <row r="77">
      <c r="B77" s="14" t="n"/>
      <c r="C77" s="16" t="n"/>
      <c r="D77" s="42" t="n"/>
      <c r="E77" s="26" t="n"/>
      <c r="F77" s="25" t="n"/>
      <c r="G77" s="25" t="n"/>
      <c r="H77" s="43">
        <f>IF(OR(N(E77)=0,N(D77)=0,N('Example Statement'!$F$14)=0,N(D77)&gt;N('Example Statement'!$F$14)),"",N('Example Statement'!$F$14)-N(D77))</f>
        <v/>
      </c>
      <c r="I77" s="44">
        <f>IF(H77="","",IF(H77&lt;=30,"0-30",IF(H77&lt;=60,"31-60",IF(H77&lt;=90,"61-90",IF(H77&lt;=180,"91-180","Over 180")))))</f>
        <v/>
      </c>
      <c r="J77" s="44">
        <f>IF(N(E77)=0,"",IF(OR(H77="",F77="Yes",G77="Yes"),"No",IF(N('Example Statement'!$F$12)=0,"No",IF(H77&lt;=N('Example Statement'!$F$12),"Yes","No"))))</f>
        <v/>
      </c>
      <c r="K77" s="28">
        <f>IF(J77="Yes",N(E77),IF(N(E77)=0,"",0))</f>
        <v/>
      </c>
      <c r="L77" s="40">
        <f>IF(N(E77)=0,"",IF(N(D77)=0,"Enter the bill date",IF(N('Example Statement'!$F$14)=0,"Enter the statement date on the Statement sheet",IF(N(D77)&gt;N('Example Statement'!$F$14),"Bill date is after the statement date",IF(F77="Yes","Not counted: related party",IF(G77="Yes","Not counted: disputed",IF(J77="No","Not counted: older than the limit","")))))))</f>
        <v/>
      </c>
    </row>
    <row r="78">
      <c r="B78" s="14" t="n"/>
      <c r="C78" s="16" t="n"/>
      <c r="D78" s="42" t="n"/>
      <c r="E78" s="26" t="n"/>
      <c r="F78" s="25" t="n"/>
      <c r="G78" s="25" t="n"/>
      <c r="H78" s="43">
        <f>IF(OR(N(E78)=0,N(D78)=0,N('Example Statement'!$F$14)=0,N(D78)&gt;N('Example Statement'!$F$14)),"",N('Example Statement'!$F$14)-N(D78))</f>
        <v/>
      </c>
      <c r="I78" s="44">
        <f>IF(H78="","",IF(H78&lt;=30,"0-30",IF(H78&lt;=60,"31-60",IF(H78&lt;=90,"61-90",IF(H78&lt;=180,"91-180","Over 180")))))</f>
        <v/>
      </c>
      <c r="J78" s="44">
        <f>IF(N(E78)=0,"",IF(OR(H78="",F78="Yes",G78="Yes"),"No",IF(N('Example Statement'!$F$12)=0,"No",IF(H78&lt;=N('Example Statement'!$F$12),"Yes","No"))))</f>
        <v/>
      </c>
      <c r="K78" s="28">
        <f>IF(J78="Yes",N(E78),IF(N(E78)=0,"",0))</f>
        <v/>
      </c>
      <c r="L78" s="40">
        <f>IF(N(E78)=0,"",IF(N(D78)=0,"Enter the bill date",IF(N('Example Statement'!$F$14)=0,"Enter the statement date on the Statement sheet",IF(N(D78)&gt;N('Example Statement'!$F$14),"Bill date is after the statement date",IF(F78="Yes","Not counted: related party",IF(G78="Yes","Not counted: disputed",IF(J78="No","Not counted: older than the limit","")))))))</f>
        <v/>
      </c>
    </row>
    <row r="79">
      <c r="B79" s="14" t="n"/>
      <c r="C79" s="16" t="n"/>
      <c r="D79" s="42" t="n"/>
      <c r="E79" s="26" t="n"/>
      <c r="F79" s="25" t="n"/>
      <c r="G79" s="25" t="n"/>
      <c r="H79" s="43">
        <f>IF(OR(N(E79)=0,N(D79)=0,N('Example Statement'!$F$14)=0,N(D79)&gt;N('Example Statement'!$F$14)),"",N('Example Statement'!$F$14)-N(D79))</f>
        <v/>
      </c>
      <c r="I79" s="44">
        <f>IF(H79="","",IF(H79&lt;=30,"0-30",IF(H79&lt;=60,"31-60",IF(H79&lt;=90,"61-90",IF(H79&lt;=180,"91-180","Over 180")))))</f>
        <v/>
      </c>
      <c r="J79" s="44">
        <f>IF(N(E79)=0,"",IF(OR(H79="",F79="Yes",G79="Yes"),"No",IF(N('Example Statement'!$F$12)=0,"No",IF(H79&lt;=N('Example Statement'!$F$12),"Yes","No"))))</f>
        <v/>
      </c>
      <c r="K79" s="28">
        <f>IF(J79="Yes",N(E79),IF(N(E79)=0,"",0))</f>
        <v/>
      </c>
      <c r="L79" s="40">
        <f>IF(N(E79)=0,"",IF(N(D79)=0,"Enter the bill date",IF(N('Example Statement'!$F$14)=0,"Enter the statement date on the Statement sheet",IF(N(D79)&gt;N('Example Statement'!$F$14),"Bill date is after the statement date",IF(F79="Yes","Not counted: related party",IF(G79="Yes","Not counted: disputed",IF(J79="No","Not counted: older than the limit","")))))))</f>
        <v/>
      </c>
    </row>
    <row r="80">
      <c r="B80" s="14" t="n"/>
      <c r="C80" s="16" t="n"/>
      <c r="D80" s="42" t="n"/>
      <c r="E80" s="26" t="n"/>
      <c r="F80" s="25" t="n"/>
      <c r="G80" s="25" t="n"/>
      <c r="H80" s="43">
        <f>IF(OR(N(E80)=0,N(D80)=0,N('Example Statement'!$F$14)=0,N(D80)&gt;N('Example Statement'!$F$14)),"",N('Example Statement'!$F$14)-N(D80))</f>
        <v/>
      </c>
      <c r="I80" s="44">
        <f>IF(H80="","",IF(H80&lt;=30,"0-30",IF(H80&lt;=60,"31-60",IF(H80&lt;=90,"61-90",IF(H80&lt;=180,"91-180","Over 180")))))</f>
        <v/>
      </c>
      <c r="J80" s="44">
        <f>IF(N(E80)=0,"",IF(OR(H80="",F80="Yes",G80="Yes"),"No",IF(N('Example Statement'!$F$12)=0,"No",IF(H80&lt;=N('Example Statement'!$F$12),"Yes","No"))))</f>
        <v/>
      </c>
      <c r="K80" s="28">
        <f>IF(J80="Yes",N(E80),IF(N(E80)=0,"",0))</f>
        <v/>
      </c>
      <c r="L80" s="40">
        <f>IF(N(E80)=0,"",IF(N(D80)=0,"Enter the bill date",IF(N('Example Statement'!$F$14)=0,"Enter the statement date on the Statement sheet",IF(N(D80)&gt;N('Example Statement'!$F$14),"Bill date is after the statement date",IF(F80="Yes","Not counted: related party",IF(G80="Yes","Not counted: disputed",IF(J80="No","Not counted: older than the limit","")))))))</f>
        <v/>
      </c>
    </row>
    <row r="81">
      <c r="B81" s="14" t="n"/>
      <c r="C81" s="16" t="n"/>
      <c r="D81" s="42" t="n"/>
      <c r="E81" s="26" t="n"/>
      <c r="F81" s="25" t="n"/>
      <c r="G81" s="25" t="n"/>
      <c r="H81" s="43">
        <f>IF(OR(N(E81)=0,N(D81)=0,N('Example Statement'!$F$14)=0,N(D81)&gt;N('Example Statement'!$F$14)),"",N('Example Statement'!$F$14)-N(D81))</f>
        <v/>
      </c>
      <c r="I81" s="44">
        <f>IF(H81="","",IF(H81&lt;=30,"0-30",IF(H81&lt;=60,"31-60",IF(H81&lt;=90,"61-90",IF(H81&lt;=180,"91-180","Over 180")))))</f>
        <v/>
      </c>
      <c r="J81" s="44">
        <f>IF(N(E81)=0,"",IF(OR(H81="",F81="Yes",G81="Yes"),"No",IF(N('Example Statement'!$F$12)=0,"No",IF(H81&lt;=N('Example Statement'!$F$12),"Yes","No"))))</f>
        <v/>
      </c>
      <c r="K81" s="28">
        <f>IF(J81="Yes",N(E81),IF(N(E81)=0,"",0))</f>
        <v/>
      </c>
      <c r="L81" s="40">
        <f>IF(N(E81)=0,"",IF(N(D81)=0,"Enter the bill date",IF(N('Example Statement'!$F$14)=0,"Enter the statement date on the Statement sheet",IF(N(D81)&gt;N('Example Statement'!$F$14),"Bill date is after the statement date",IF(F81="Yes","Not counted: related party",IF(G81="Yes","Not counted: disputed",IF(J81="No","Not counted: older than the limit","")))))))</f>
        <v/>
      </c>
    </row>
    <row r="82">
      <c r="B82" s="14" t="n"/>
      <c r="C82" s="16" t="n"/>
      <c r="D82" s="42" t="n"/>
      <c r="E82" s="26" t="n"/>
      <c r="F82" s="25" t="n"/>
      <c r="G82" s="25" t="n"/>
      <c r="H82" s="43">
        <f>IF(OR(N(E82)=0,N(D82)=0,N('Example Statement'!$F$14)=0,N(D82)&gt;N('Example Statement'!$F$14)),"",N('Example Statement'!$F$14)-N(D82))</f>
        <v/>
      </c>
      <c r="I82" s="44">
        <f>IF(H82="","",IF(H82&lt;=30,"0-30",IF(H82&lt;=60,"31-60",IF(H82&lt;=90,"61-90",IF(H82&lt;=180,"91-180","Over 180")))))</f>
        <v/>
      </c>
      <c r="J82" s="44">
        <f>IF(N(E82)=0,"",IF(OR(H82="",F82="Yes",G82="Yes"),"No",IF(N('Example Statement'!$F$12)=0,"No",IF(H82&lt;=N('Example Statement'!$F$12),"Yes","No"))))</f>
        <v/>
      </c>
      <c r="K82" s="28">
        <f>IF(J82="Yes",N(E82),IF(N(E82)=0,"",0))</f>
        <v/>
      </c>
      <c r="L82" s="40">
        <f>IF(N(E82)=0,"",IF(N(D82)=0,"Enter the bill date",IF(N('Example Statement'!$F$14)=0,"Enter the statement date on the Statement sheet",IF(N(D82)&gt;N('Example Statement'!$F$14),"Bill date is after the statement date",IF(F82="Yes","Not counted: related party",IF(G82="Yes","Not counted: disputed",IF(J82="No","Not counted: older than the limit","")))))))</f>
        <v/>
      </c>
    </row>
    <row r="83">
      <c r="B83" s="14" t="n"/>
      <c r="C83" s="16" t="n"/>
      <c r="D83" s="42" t="n"/>
      <c r="E83" s="26" t="n"/>
      <c r="F83" s="25" t="n"/>
      <c r="G83" s="25" t="n"/>
      <c r="H83" s="43">
        <f>IF(OR(N(E83)=0,N(D83)=0,N('Example Statement'!$F$14)=0,N(D83)&gt;N('Example Statement'!$F$14)),"",N('Example Statement'!$F$14)-N(D83))</f>
        <v/>
      </c>
      <c r="I83" s="44">
        <f>IF(H83="","",IF(H83&lt;=30,"0-30",IF(H83&lt;=60,"31-60",IF(H83&lt;=90,"61-90",IF(H83&lt;=180,"91-180","Over 180")))))</f>
        <v/>
      </c>
      <c r="J83" s="44">
        <f>IF(N(E83)=0,"",IF(OR(H83="",F83="Yes",G83="Yes"),"No",IF(N('Example Statement'!$F$12)=0,"No",IF(H83&lt;=N('Example Statement'!$F$12),"Yes","No"))))</f>
        <v/>
      </c>
      <c r="K83" s="28">
        <f>IF(J83="Yes",N(E83),IF(N(E83)=0,"",0))</f>
        <v/>
      </c>
      <c r="L83" s="40">
        <f>IF(N(E83)=0,"",IF(N(D83)=0,"Enter the bill date",IF(N('Example Statement'!$F$14)=0,"Enter the statement date on the Statement sheet",IF(N(D83)&gt;N('Example Statement'!$F$14),"Bill date is after the statement date",IF(F83="Yes","Not counted: related party",IF(G83="Yes","Not counted: disputed",IF(J83="No","Not counted: older than the limit","")))))))</f>
        <v/>
      </c>
    </row>
    <row r="84">
      <c r="B84" s="14" t="n"/>
      <c r="C84" s="16" t="n"/>
      <c r="D84" s="42" t="n"/>
      <c r="E84" s="26" t="n"/>
      <c r="F84" s="25" t="n"/>
      <c r="G84" s="25" t="n"/>
      <c r="H84" s="43">
        <f>IF(OR(N(E84)=0,N(D84)=0,N('Example Statement'!$F$14)=0,N(D84)&gt;N('Example Statement'!$F$14)),"",N('Example Statement'!$F$14)-N(D84))</f>
        <v/>
      </c>
      <c r="I84" s="44">
        <f>IF(H84="","",IF(H84&lt;=30,"0-30",IF(H84&lt;=60,"31-60",IF(H84&lt;=90,"61-90",IF(H84&lt;=180,"91-180","Over 180")))))</f>
        <v/>
      </c>
      <c r="J84" s="44">
        <f>IF(N(E84)=0,"",IF(OR(H84="",F84="Yes",G84="Yes"),"No",IF(N('Example Statement'!$F$12)=0,"No",IF(H84&lt;=N('Example Statement'!$F$12),"Yes","No"))))</f>
        <v/>
      </c>
      <c r="K84" s="28">
        <f>IF(J84="Yes",N(E84),IF(N(E84)=0,"",0))</f>
        <v/>
      </c>
      <c r="L84" s="40">
        <f>IF(N(E84)=0,"",IF(N(D84)=0,"Enter the bill date",IF(N('Example Statement'!$F$14)=0,"Enter the statement date on the Statement sheet",IF(N(D84)&gt;N('Example Statement'!$F$14),"Bill date is after the statement date",IF(F84="Yes","Not counted: related party",IF(G84="Yes","Not counted: disputed",IF(J84="No","Not counted: older than the limit","")))))))</f>
        <v/>
      </c>
    </row>
    <row r="85">
      <c r="B85" s="14" t="n"/>
      <c r="C85" s="16" t="n"/>
      <c r="D85" s="42" t="n"/>
      <c r="E85" s="26" t="n"/>
      <c r="F85" s="25" t="n"/>
      <c r="G85" s="25" t="n"/>
      <c r="H85" s="43">
        <f>IF(OR(N(E85)=0,N(D85)=0,N('Example Statement'!$F$14)=0,N(D85)&gt;N('Example Statement'!$F$14)),"",N('Example Statement'!$F$14)-N(D85))</f>
        <v/>
      </c>
      <c r="I85" s="44">
        <f>IF(H85="","",IF(H85&lt;=30,"0-30",IF(H85&lt;=60,"31-60",IF(H85&lt;=90,"61-90",IF(H85&lt;=180,"91-180","Over 180")))))</f>
        <v/>
      </c>
      <c r="J85" s="44">
        <f>IF(N(E85)=0,"",IF(OR(H85="",F85="Yes",G85="Yes"),"No",IF(N('Example Statement'!$F$12)=0,"No",IF(H85&lt;=N('Example Statement'!$F$12),"Yes","No"))))</f>
        <v/>
      </c>
      <c r="K85" s="28">
        <f>IF(J85="Yes",N(E85),IF(N(E85)=0,"",0))</f>
        <v/>
      </c>
      <c r="L85" s="40">
        <f>IF(N(E85)=0,"",IF(N(D85)=0,"Enter the bill date",IF(N('Example Statement'!$F$14)=0,"Enter the statement date on the Statement sheet",IF(N(D85)&gt;N('Example Statement'!$F$14),"Bill date is after the statement date",IF(F85="Yes","Not counted: related party",IF(G85="Yes","Not counted: disputed",IF(J85="No","Not counted: older than the limit","")))))))</f>
        <v/>
      </c>
    </row>
    <row r="86">
      <c r="B86" s="14" t="n"/>
      <c r="C86" s="16" t="n"/>
      <c r="D86" s="42" t="n"/>
      <c r="E86" s="26" t="n"/>
      <c r="F86" s="25" t="n"/>
      <c r="G86" s="25" t="n"/>
      <c r="H86" s="43">
        <f>IF(OR(N(E86)=0,N(D86)=0,N('Example Statement'!$F$14)=0,N(D86)&gt;N('Example Statement'!$F$14)),"",N('Example Statement'!$F$14)-N(D86))</f>
        <v/>
      </c>
      <c r="I86" s="44">
        <f>IF(H86="","",IF(H86&lt;=30,"0-30",IF(H86&lt;=60,"31-60",IF(H86&lt;=90,"61-90",IF(H86&lt;=180,"91-180","Over 180")))))</f>
        <v/>
      </c>
      <c r="J86" s="44">
        <f>IF(N(E86)=0,"",IF(OR(H86="",F86="Yes",G86="Yes"),"No",IF(N('Example Statement'!$F$12)=0,"No",IF(H86&lt;=N('Example Statement'!$F$12),"Yes","No"))))</f>
        <v/>
      </c>
      <c r="K86" s="28">
        <f>IF(J86="Yes",N(E86),IF(N(E86)=0,"",0))</f>
        <v/>
      </c>
      <c r="L86" s="40">
        <f>IF(N(E86)=0,"",IF(N(D86)=0,"Enter the bill date",IF(N('Example Statement'!$F$14)=0,"Enter the statement date on the Statement sheet",IF(N(D86)&gt;N('Example Statement'!$F$14),"Bill date is after the statement date",IF(F86="Yes","Not counted: related party",IF(G86="Yes","Not counted: disputed",IF(J86="No","Not counted: older than the limit","")))))))</f>
        <v/>
      </c>
    </row>
    <row r="87">
      <c r="B87" s="14" t="n"/>
      <c r="C87" s="16" t="n"/>
      <c r="D87" s="42" t="n"/>
      <c r="E87" s="26" t="n"/>
      <c r="F87" s="25" t="n"/>
      <c r="G87" s="25" t="n"/>
      <c r="H87" s="43">
        <f>IF(OR(N(E87)=0,N(D87)=0,N('Example Statement'!$F$14)=0,N(D87)&gt;N('Example Statement'!$F$14)),"",N('Example Statement'!$F$14)-N(D87))</f>
        <v/>
      </c>
      <c r="I87" s="44">
        <f>IF(H87="","",IF(H87&lt;=30,"0-30",IF(H87&lt;=60,"31-60",IF(H87&lt;=90,"61-90",IF(H87&lt;=180,"91-180","Over 180")))))</f>
        <v/>
      </c>
      <c r="J87" s="44">
        <f>IF(N(E87)=0,"",IF(OR(H87="",F87="Yes",G87="Yes"),"No",IF(N('Example Statement'!$F$12)=0,"No",IF(H87&lt;=N('Example Statement'!$F$12),"Yes","No"))))</f>
        <v/>
      </c>
      <c r="K87" s="28">
        <f>IF(J87="Yes",N(E87),IF(N(E87)=0,"",0))</f>
        <v/>
      </c>
      <c r="L87" s="40">
        <f>IF(N(E87)=0,"",IF(N(D87)=0,"Enter the bill date",IF(N('Example Statement'!$F$14)=0,"Enter the statement date on the Statement sheet",IF(N(D87)&gt;N('Example Statement'!$F$14),"Bill date is after the statement date",IF(F87="Yes","Not counted: related party",IF(G87="Yes","Not counted: disputed",IF(J87="No","Not counted: older than the limit","")))))))</f>
        <v/>
      </c>
    </row>
    <row r="88">
      <c r="B88" s="14" t="n"/>
      <c r="C88" s="16" t="n"/>
      <c r="D88" s="42" t="n"/>
      <c r="E88" s="26" t="n"/>
      <c r="F88" s="25" t="n"/>
      <c r="G88" s="25" t="n"/>
      <c r="H88" s="43">
        <f>IF(OR(N(E88)=0,N(D88)=0,N('Example Statement'!$F$14)=0,N(D88)&gt;N('Example Statement'!$F$14)),"",N('Example Statement'!$F$14)-N(D88))</f>
        <v/>
      </c>
      <c r="I88" s="44">
        <f>IF(H88="","",IF(H88&lt;=30,"0-30",IF(H88&lt;=60,"31-60",IF(H88&lt;=90,"61-90",IF(H88&lt;=180,"91-180","Over 180")))))</f>
        <v/>
      </c>
      <c r="J88" s="44">
        <f>IF(N(E88)=0,"",IF(OR(H88="",F88="Yes",G88="Yes"),"No",IF(N('Example Statement'!$F$12)=0,"No",IF(H88&lt;=N('Example Statement'!$F$12),"Yes","No"))))</f>
        <v/>
      </c>
      <c r="K88" s="28">
        <f>IF(J88="Yes",N(E88),IF(N(E88)=0,"",0))</f>
        <v/>
      </c>
      <c r="L88" s="40">
        <f>IF(N(E88)=0,"",IF(N(D88)=0,"Enter the bill date",IF(N('Example Statement'!$F$14)=0,"Enter the statement date on the Statement sheet",IF(N(D88)&gt;N('Example Statement'!$F$14),"Bill date is after the statement date",IF(F88="Yes","Not counted: related party",IF(G88="Yes","Not counted: disputed",IF(J88="No","Not counted: older than the limit","")))))))</f>
        <v/>
      </c>
    </row>
    <row r="89">
      <c r="B89" s="14" t="n"/>
      <c r="C89" s="16" t="n"/>
      <c r="D89" s="42" t="n"/>
      <c r="E89" s="26" t="n"/>
      <c r="F89" s="25" t="n"/>
      <c r="G89" s="25" t="n"/>
      <c r="H89" s="43">
        <f>IF(OR(N(E89)=0,N(D89)=0,N('Example Statement'!$F$14)=0,N(D89)&gt;N('Example Statement'!$F$14)),"",N('Example Statement'!$F$14)-N(D89))</f>
        <v/>
      </c>
      <c r="I89" s="44">
        <f>IF(H89="","",IF(H89&lt;=30,"0-30",IF(H89&lt;=60,"31-60",IF(H89&lt;=90,"61-90",IF(H89&lt;=180,"91-180","Over 180")))))</f>
        <v/>
      </c>
      <c r="J89" s="44">
        <f>IF(N(E89)=0,"",IF(OR(H89="",F89="Yes",G89="Yes"),"No",IF(N('Example Statement'!$F$12)=0,"No",IF(H89&lt;=N('Example Statement'!$F$12),"Yes","No"))))</f>
        <v/>
      </c>
      <c r="K89" s="28">
        <f>IF(J89="Yes",N(E89),IF(N(E89)=0,"",0))</f>
        <v/>
      </c>
      <c r="L89" s="40">
        <f>IF(N(E89)=0,"",IF(N(D89)=0,"Enter the bill date",IF(N('Example Statement'!$F$14)=0,"Enter the statement date on the Statement sheet",IF(N(D89)&gt;N('Example Statement'!$F$14),"Bill date is after the statement date",IF(F89="Yes","Not counted: related party",IF(G89="Yes","Not counted: disputed",IF(J89="No","Not counted: older than the limit","")))))))</f>
        <v/>
      </c>
    </row>
    <row r="90">
      <c r="B90" s="14" t="n"/>
      <c r="C90" s="16" t="n"/>
      <c r="D90" s="42" t="n"/>
      <c r="E90" s="26" t="n"/>
      <c r="F90" s="25" t="n"/>
      <c r="G90" s="25" t="n"/>
      <c r="H90" s="43">
        <f>IF(OR(N(E90)=0,N(D90)=0,N('Example Statement'!$F$14)=0,N(D90)&gt;N('Example Statement'!$F$14)),"",N('Example Statement'!$F$14)-N(D90))</f>
        <v/>
      </c>
      <c r="I90" s="44">
        <f>IF(H90="","",IF(H90&lt;=30,"0-30",IF(H90&lt;=60,"31-60",IF(H90&lt;=90,"61-90",IF(H90&lt;=180,"91-180","Over 180")))))</f>
        <v/>
      </c>
      <c r="J90" s="44">
        <f>IF(N(E90)=0,"",IF(OR(H90="",F90="Yes",G90="Yes"),"No",IF(N('Example Statement'!$F$12)=0,"No",IF(H90&lt;=N('Example Statement'!$F$12),"Yes","No"))))</f>
        <v/>
      </c>
      <c r="K90" s="28">
        <f>IF(J90="Yes",N(E90),IF(N(E90)=0,"",0))</f>
        <v/>
      </c>
      <c r="L90" s="40">
        <f>IF(N(E90)=0,"",IF(N(D90)=0,"Enter the bill date",IF(N('Example Statement'!$F$14)=0,"Enter the statement date on the Statement sheet",IF(N(D90)&gt;N('Example Statement'!$F$14),"Bill date is after the statement date",IF(F90="Yes","Not counted: related party",IF(G90="Yes","Not counted: disputed",IF(J90="No","Not counted: older than the limit","")))))))</f>
        <v/>
      </c>
    </row>
    <row r="91">
      <c r="B91" s="14" t="n"/>
      <c r="C91" s="16" t="n"/>
      <c r="D91" s="42" t="n"/>
      <c r="E91" s="26" t="n"/>
      <c r="F91" s="25" t="n"/>
      <c r="G91" s="25" t="n"/>
      <c r="H91" s="43">
        <f>IF(OR(N(E91)=0,N(D91)=0,N('Example Statement'!$F$14)=0,N(D91)&gt;N('Example Statement'!$F$14)),"",N('Example Statement'!$F$14)-N(D91))</f>
        <v/>
      </c>
      <c r="I91" s="44">
        <f>IF(H91="","",IF(H91&lt;=30,"0-30",IF(H91&lt;=60,"31-60",IF(H91&lt;=90,"61-90",IF(H91&lt;=180,"91-180","Over 180")))))</f>
        <v/>
      </c>
      <c r="J91" s="44">
        <f>IF(N(E91)=0,"",IF(OR(H91="",F91="Yes",G91="Yes"),"No",IF(N('Example Statement'!$F$12)=0,"No",IF(H91&lt;=N('Example Statement'!$F$12),"Yes","No"))))</f>
        <v/>
      </c>
      <c r="K91" s="28">
        <f>IF(J91="Yes",N(E91),IF(N(E91)=0,"",0))</f>
        <v/>
      </c>
      <c r="L91" s="40">
        <f>IF(N(E91)=0,"",IF(N(D91)=0,"Enter the bill date",IF(N('Example Statement'!$F$14)=0,"Enter the statement date on the Statement sheet",IF(N(D91)&gt;N('Example Statement'!$F$14),"Bill date is after the statement date",IF(F91="Yes","Not counted: related party",IF(G91="Yes","Not counted: disputed",IF(J91="No","Not counted: older than the limit","")))))))</f>
        <v/>
      </c>
    </row>
    <row r="92">
      <c r="B92" s="14" t="n"/>
      <c r="C92" s="16" t="n"/>
      <c r="D92" s="42" t="n"/>
      <c r="E92" s="26" t="n"/>
      <c r="F92" s="25" t="n"/>
      <c r="G92" s="25" t="n"/>
      <c r="H92" s="43">
        <f>IF(OR(N(E92)=0,N(D92)=0,N('Example Statement'!$F$14)=0,N(D92)&gt;N('Example Statement'!$F$14)),"",N('Example Statement'!$F$14)-N(D92))</f>
        <v/>
      </c>
      <c r="I92" s="44">
        <f>IF(H92="","",IF(H92&lt;=30,"0-30",IF(H92&lt;=60,"31-60",IF(H92&lt;=90,"61-90",IF(H92&lt;=180,"91-180","Over 180")))))</f>
        <v/>
      </c>
      <c r="J92" s="44">
        <f>IF(N(E92)=0,"",IF(OR(H92="",F92="Yes",G92="Yes"),"No",IF(N('Example Statement'!$F$12)=0,"No",IF(H92&lt;=N('Example Statement'!$F$12),"Yes","No"))))</f>
        <v/>
      </c>
      <c r="K92" s="28">
        <f>IF(J92="Yes",N(E92),IF(N(E92)=0,"",0))</f>
        <v/>
      </c>
      <c r="L92" s="40">
        <f>IF(N(E92)=0,"",IF(N(D92)=0,"Enter the bill date",IF(N('Example Statement'!$F$14)=0,"Enter the statement date on the Statement sheet",IF(N(D92)&gt;N('Example Statement'!$F$14),"Bill date is after the statement date",IF(F92="Yes","Not counted: related party",IF(G92="Yes","Not counted: disputed",IF(J92="No","Not counted: older than the limit","")))))))</f>
        <v/>
      </c>
    </row>
    <row r="93">
      <c r="B93" s="14" t="n"/>
      <c r="C93" s="16" t="n"/>
      <c r="D93" s="42" t="n"/>
      <c r="E93" s="26" t="n"/>
      <c r="F93" s="25" t="n"/>
      <c r="G93" s="25" t="n"/>
      <c r="H93" s="43">
        <f>IF(OR(N(E93)=0,N(D93)=0,N('Example Statement'!$F$14)=0,N(D93)&gt;N('Example Statement'!$F$14)),"",N('Example Statement'!$F$14)-N(D93))</f>
        <v/>
      </c>
      <c r="I93" s="44">
        <f>IF(H93="","",IF(H93&lt;=30,"0-30",IF(H93&lt;=60,"31-60",IF(H93&lt;=90,"61-90",IF(H93&lt;=180,"91-180","Over 180")))))</f>
        <v/>
      </c>
      <c r="J93" s="44">
        <f>IF(N(E93)=0,"",IF(OR(H93="",F93="Yes",G93="Yes"),"No",IF(N('Example Statement'!$F$12)=0,"No",IF(H93&lt;=N('Example Statement'!$F$12),"Yes","No"))))</f>
        <v/>
      </c>
      <c r="K93" s="28">
        <f>IF(J93="Yes",N(E93),IF(N(E93)=0,"",0))</f>
        <v/>
      </c>
      <c r="L93" s="40">
        <f>IF(N(E93)=0,"",IF(N(D93)=0,"Enter the bill date",IF(N('Example Statement'!$F$14)=0,"Enter the statement date on the Statement sheet",IF(N(D93)&gt;N('Example Statement'!$F$14),"Bill date is after the statement date",IF(F93="Yes","Not counted: related party",IF(G93="Yes","Not counted: disputed",IF(J93="No","Not counted: older than the limit","")))))))</f>
        <v/>
      </c>
    </row>
    <row r="94">
      <c r="B94" s="14" t="n"/>
      <c r="C94" s="16" t="n"/>
      <c r="D94" s="42" t="n"/>
      <c r="E94" s="26" t="n"/>
      <c r="F94" s="25" t="n"/>
      <c r="G94" s="25" t="n"/>
      <c r="H94" s="43">
        <f>IF(OR(N(E94)=0,N(D94)=0,N('Example Statement'!$F$14)=0,N(D94)&gt;N('Example Statement'!$F$14)),"",N('Example Statement'!$F$14)-N(D94))</f>
        <v/>
      </c>
      <c r="I94" s="44">
        <f>IF(H94="","",IF(H94&lt;=30,"0-30",IF(H94&lt;=60,"31-60",IF(H94&lt;=90,"61-90",IF(H94&lt;=180,"91-180","Over 180")))))</f>
        <v/>
      </c>
      <c r="J94" s="44">
        <f>IF(N(E94)=0,"",IF(OR(H94="",F94="Yes",G94="Yes"),"No",IF(N('Example Statement'!$F$12)=0,"No",IF(H94&lt;=N('Example Statement'!$F$12),"Yes","No"))))</f>
        <v/>
      </c>
      <c r="K94" s="28">
        <f>IF(J94="Yes",N(E94),IF(N(E94)=0,"",0))</f>
        <v/>
      </c>
      <c r="L94" s="40">
        <f>IF(N(E94)=0,"",IF(N(D94)=0,"Enter the bill date",IF(N('Example Statement'!$F$14)=0,"Enter the statement date on the Statement sheet",IF(N(D94)&gt;N('Example Statement'!$F$14),"Bill date is after the statement date",IF(F94="Yes","Not counted: related party",IF(G94="Yes","Not counted: disputed",IF(J94="No","Not counted: older than the limit","")))))))</f>
        <v/>
      </c>
    </row>
    <row r="95">
      <c r="B95" s="14" t="n"/>
      <c r="C95" s="16" t="n"/>
      <c r="D95" s="42" t="n"/>
      <c r="E95" s="26" t="n"/>
      <c r="F95" s="25" t="n"/>
      <c r="G95" s="25" t="n"/>
      <c r="H95" s="43">
        <f>IF(OR(N(E95)=0,N(D95)=0,N('Example Statement'!$F$14)=0,N(D95)&gt;N('Example Statement'!$F$14)),"",N('Example Statement'!$F$14)-N(D95))</f>
        <v/>
      </c>
      <c r="I95" s="44">
        <f>IF(H95="","",IF(H95&lt;=30,"0-30",IF(H95&lt;=60,"31-60",IF(H95&lt;=90,"61-90",IF(H95&lt;=180,"91-180","Over 180")))))</f>
        <v/>
      </c>
      <c r="J95" s="44">
        <f>IF(N(E95)=0,"",IF(OR(H95="",F95="Yes",G95="Yes"),"No",IF(N('Example Statement'!$F$12)=0,"No",IF(H95&lt;=N('Example Statement'!$F$12),"Yes","No"))))</f>
        <v/>
      </c>
      <c r="K95" s="28">
        <f>IF(J95="Yes",N(E95),IF(N(E95)=0,"",0))</f>
        <v/>
      </c>
      <c r="L95" s="40">
        <f>IF(N(E95)=0,"",IF(N(D95)=0,"Enter the bill date",IF(N('Example Statement'!$F$14)=0,"Enter the statement date on the Statement sheet",IF(N(D95)&gt;N('Example Statement'!$F$14),"Bill date is after the statement date",IF(F95="Yes","Not counted: related party",IF(G95="Yes","Not counted: disputed",IF(J95="No","Not counted: older than the limit","")))))))</f>
        <v/>
      </c>
    </row>
    <row r="96">
      <c r="B96" s="14" t="n"/>
      <c r="C96" s="16" t="n"/>
      <c r="D96" s="42" t="n"/>
      <c r="E96" s="26" t="n"/>
      <c r="F96" s="25" t="n"/>
      <c r="G96" s="25" t="n"/>
      <c r="H96" s="43">
        <f>IF(OR(N(E96)=0,N(D96)=0,N('Example Statement'!$F$14)=0,N(D96)&gt;N('Example Statement'!$F$14)),"",N('Example Statement'!$F$14)-N(D96))</f>
        <v/>
      </c>
      <c r="I96" s="44">
        <f>IF(H96="","",IF(H96&lt;=30,"0-30",IF(H96&lt;=60,"31-60",IF(H96&lt;=90,"61-90",IF(H96&lt;=180,"91-180","Over 180")))))</f>
        <v/>
      </c>
      <c r="J96" s="44">
        <f>IF(N(E96)=0,"",IF(OR(H96="",F96="Yes",G96="Yes"),"No",IF(N('Example Statement'!$F$12)=0,"No",IF(H96&lt;=N('Example Statement'!$F$12),"Yes","No"))))</f>
        <v/>
      </c>
      <c r="K96" s="28">
        <f>IF(J96="Yes",N(E96),IF(N(E96)=0,"",0))</f>
        <v/>
      </c>
      <c r="L96" s="40">
        <f>IF(N(E96)=0,"",IF(N(D96)=0,"Enter the bill date",IF(N('Example Statement'!$F$14)=0,"Enter the statement date on the Statement sheet",IF(N(D96)&gt;N('Example Statement'!$F$14),"Bill date is after the statement date",IF(F96="Yes","Not counted: related party",IF(G96="Yes","Not counted: disputed",IF(J96="No","Not counted: older than the limit","")))))))</f>
        <v/>
      </c>
    </row>
    <row r="97">
      <c r="B97" s="14" t="n"/>
      <c r="C97" s="16" t="n"/>
      <c r="D97" s="42" t="n"/>
      <c r="E97" s="26" t="n"/>
      <c r="F97" s="25" t="n"/>
      <c r="G97" s="25" t="n"/>
      <c r="H97" s="43">
        <f>IF(OR(N(E97)=0,N(D97)=0,N('Example Statement'!$F$14)=0,N(D97)&gt;N('Example Statement'!$F$14)),"",N('Example Statement'!$F$14)-N(D97))</f>
        <v/>
      </c>
      <c r="I97" s="44">
        <f>IF(H97="","",IF(H97&lt;=30,"0-30",IF(H97&lt;=60,"31-60",IF(H97&lt;=90,"61-90",IF(H97&lt;=180,"91-180","Over 180")))))</f>
        <v/>
      </c>
      <c r="J97" s="44">
        <f>IF(N(E97)=0,"",IF(OR(H97="",F97="Yes",G97="Yes"),"No",IF(N('Example Statement'!$F$12)=0,"No",IF(H97&lt;=N('Example Statement'!$F$12),"Yes","No"))))</f>
        <v/>
      </c>
      <c r="K97" s="28">
        <f>IF(J97="Yes",N(E97),IF(N(E97)=0,"",0))</f>
        <v/>
      </c>
      <c r="L97" s="40">
        <f>IF(N(E97)=0,"",IF(N(D97)=0,"Enter the bill date",IF(N('Example Statement'!$F$14)=0,"Enter the statement date on the Statement sheet",IF(N(D97)&gt;N('Example Statement'!$F$14),"Bill date is after the statement date",IF(F97="Yes","Not counted: related party",IF(G97="Yes","Not counted: disputed",IF(J97="No","Not counted: older than the limit","")))))))</f>
        <v/>
      </c>
    </row>
    <row r="98">
      <c r="B98" s="14" t="n"/>
      <c r="C98" s="16" t="n"/>
      <c r="D98" s="42" t="n"/>
      <c r="E98" s="26" t="n"/>
      <c r="F98" s="25" t="n"/>
      <c r="G98" s="25" t="n"/>
      <c r="H98" s="43">
        <f>IF(OR(N(E98)=0,N(D98)=0,N('Example Statement'!$F$14)=0,N(D98)&gt;N('Example Statement'!$F$14)),"",N('Example Statement'!$F$14)-N(D98))</f>
        <v/>
      </c>
      <c r="I98" s="44">
        <f>IF(H98="","",IF(H98&lt;=30,"0-30",IF(H98&lt;=60,"31-60",IF(H98&lt;=90,"61-90",IF(H98&lt;=180,"91-180","Over 180")))))</f>
        <v/>
      </c>
      <c r="J98" s="44">
        <f>IF(N(E98)=0,"",IF(OR(H98="",F98="Yes",G98="Yes"),"No",IF(N('Example Statement'!$F$12)=0,"No",IF(H98&lt;=N('Example Statement'!$F$12),"Yes","No"))))</f>
        <v/>
      </c>
      <c r="K98" s="28">
        <f>IF(J98="Yes",N(E98),IF(N(E98)=0,"",0))</f>
        <v/>
      </c>
      <c r="L98" s="40">
        <f>IF(N(E98)=0,"",IF(N(D98)=0,"Enter the bill date",IF(N('Example Statement'!$F$14)=0,"Enter the statement date on the Statement sheet",IF(N(D98)&gt;N('Example Statement'!$F$14),"Bill date is after the statement date",IF(F98="Yes","Not counted: related party",IF(G98="Yes","Not counted: disputed",IF(J98="No","Not counted: older than the limit","")))))))</f>
        <v/>
      </c>
    </row>
    <row r="99">
      <c r="B99" s="14" t="n"/>
      <c r="C99" s="16" t="n"/>
      <c r="D99" s="42" t="n"/>
      <c r="E99" s="26" t="n"/>
      <c r="F99" s="25" t="n"/>
      <c r="G99" s="25" t="n"/>
      <c r="H99" s="43">
        <f>IF(OR(N(E99)=0,N(D99)=0,N('Example Statement'!$F$14)=0,N(D99)&gt;N('Example Statement'!$F$14)),"",N('Example Statement'!$F$14)-N(D99))</f>
        <v/>
      </c>
      <c r="I99" s="44">
        <f>IF(H99="","",IF(H99&lt;=30,"0-30",IF(H99&lt;=60,"31-60",IF(H99&lt;=90,"61-90",IF(H99&lt;=180,"91-180","Over 180")))))</f>
        <v/>
      </c>
      <c r="J99" s="44">
        <f>IF(N(E99)=0,"",IF(OR(H99="",F99="Yes",G99="Yes"),"No",IF(N('Example Statement'!$F$12)=0,"No",IF(H99&lt;=N('Example Statement'!$F$12),"Yes","No"))))</f>
        <v/>
      </c>
      <c r="K99" s="28">
        <f>IF(J99="Yes",N(E99),IF(N(E99)=0,"",0))</f>
        <v/>
      </c>
      <c r="L99" s="40">
        <f>IF(N(E99)=0,"",IF(N(D99)=0,"Enter the bill date",IF(N('Example Statement'!$F$14)=0,"Enter the statement date on the Statement sheet",IF(N(D99)&gt;N('Example Statement'!$F$14),"Bill date is after the statement date",IF(F99="Yes","Not counted: related party",IF(G99="Yes","Not counted: disputed",IF(J99="No","Not counted: older than the limit","")))))))</f>
        <v/>
      </c>
    </row>
    <row r="100">
      <c r="B100" s="14" t="n"/>
      <c r="C100" s="16" t="n"/>
      <c r="D100" s="42" t="n"/>
      <c r="E100" s="26" t="n"/>
      <c r="F100" s="25" t="n"/>
      <c r="G100" s="25" t="n"/>
      <c r="H100" s="43">
        <f>IF(OR(N(E100)=0,N(D100)=0,N('Example Statement'!$F$14)=0,N(D100)&gt;N('Example Statement'!$F$14)),"",N('Example Statement'!$F$14)-N(D100))</f>
        <v/>
      </c>
      <c r="I100" s="44">
        <f>IF(H100="","",IF(H100&lt;=30,"0-30",IF(H100&lt;=60,"31-60",IF(H100&lt;=90,"61-90",IF(H100&lt;=180,"91-180","Over 180")))))</f>
        <v/>
      </c>
      <c r="J100" s="44">
        <f>IF(N(E100)=0,"",IF(OR(H100="",F100="Yes",G100="Yes"),"No",IF(N('Example Statement'!$F$12)=0,"No",IF(H100&lt;=N('Example Statement'!$F$12),"Yes","No"))))</f>
        <v/>
      </c>
      <c r="K100" s="28">
        <f>IF(J100="Yes",N(E100),IF(N(E100)=0,"",0))</f>
        <v/>
      </c>
      <c r="L100" s="40">
        <f>IF(N(E100)=0,"",IF(N(D100)=0,"Enter the bill date",IF(N('Example Statement'!$F$14)=0,"Enter the statement date on the Statement sheet",IF(N(D100)&gt;N('Example Statement'!$F$14),"Bill date is after the statement date",IF(F100="Yes","Not counted: related party",IF(G100="Yes","Not counted: disputed",IF(J100="No","Not counted: older than the limit","")))))))</f>
        <v/>
      </c>
    </row>
    <row r="101">
      <c r="B101" s="14" t="n"/>
      <c r="C101" s="16" t="n"/>
      <c r="D101" s="42" t="n"/>
      <c r="E101" s="26" t="n"/>
      <c r="F101" s="25" t="n"/>
      <c r="G101" s="25" t="n"/>
      <c r="H101" s="43">
        <f>IF(OR(N(E101)=0,N(D101)=0,N('Example Statement'!$F$14)=0,N(D101)&gt;N('Example Statement'!$F$14)),"",N('Example Statement'!$F$14)-N(D101))</f>
        <v/>
      </c>
      <c r="I101" s="44">
        <f>IF(H101="","",IF(H101&lt;=30,"0-30",IF(H101&lt;=60,"31-60",IF(H101&lt;=90,"61-90",IF(H101&lt;=180,"91-180","Over 180")))))</f>
        <v/>
      </c>
      <c r="J101" s="44">
        <f>IF(N(E101)=0,"",IF(OR(H101="",F101="Yes",G101="Yes"),"No",IF(N('Example Statement'!$F$12)=0,"No",IF(H101&lt;=N('Example Statement'!$F$12),"Yes","No"))))</f>
        <v/>
      </c>
      <c r="K101" s="28">
        <f>IF(J101="Yes",N(E101),IF(N(E101)=0,"",0))</f>
        <v/>
      </c>
      <c r="L101" s="40">
        <f>IF(N(E101)=0,"",IF(N(D101)=0,"Enter the bill date",IF(N('Example Statement'!$F$14)=0,"Enter the statement date on the Statement sheet",IF(N(D101)&gt;N('Example Statement'!$F$14),"Bill date is after the statement date",IF(F101="Yes","Not counted: related party",IF(G101="Yes","Not counted: disputed",IF(J101="No","Not counted: older than the limit","")))))))</f>
        <v/>
      </c>
    </row>
    <row r="102">
      <c r="B102" s="14" t="n"/>
      <c r="C102" s="16" t="n"/>
      <c r="D102" s="42" t="n"/>
      <c r="E102" s="26" t="n"/>
      <c r="F102" s="25" t="n"/>
      <c r="G102" s="25" t="n"/>
      <c r="H102" s="43">
        <f>IF(OR(N(E102)=0,N(D102)=0,N('Example Statement'!$F$14)=0,N(D102)&gt;N('Example Statement'!$F$14)),"",N('Example Statement'!$F$14)-N(D102))</f>
        <v/>
      </c>
      <c r="I102" s="44">
        <f>IF(H102="","",IF(H102&lt;=30,"0-30",IF(H102&lt;=60,"31-60",IF(H102&lt;=90,"61-90",IF(H102&lt;=180,"91-180","Over 180")))))</f>
        <v/>
      </c>
      <c r="J102" s="44">
        <f>IF(N(E102)=0,"",IF(OR(H102="",F102="Yes",G102="Yes"),"No",IF(N('Example Statement'!$F$12)=0,"No",IF(H102&lt;=N('Example Statement'!$F$12),"Yes","No"))))</f>
        <v/>
      </c>
      <c r="K102" s="28">
        <f>IF(J102="Yes",N(E102),IF(N(E102)=0,"",0))</f>
        <v/>
      </c>
      <c r="L102" s="40">
        <f>IF(N(E102)=0,"",IF(N(D102)=0,"Enter the bill date",IF(N('Example Statement'!$F$14)=0,"Enter the statement date on the Statement sheet",IF(N(D102)&gt;N('Example Statement'!$F$14),"Bill date is after the statement date",IF(F102="Yes","Not counted: related party",IF(G102="Yes","Not counted: disputed",IF(J102="No","Not counted: older than the limit","")))))))</f>
        <v/>
      </c>
    </row>
    <row r="103">
      <c r="B103" s="14" t="n"/>
      <c r="C103" s="16" t="n"/>
      <c r="D103" s="42" t="n"/>
      <c r="E103" s="26" t="n"/>
      <c r="F103" s="25" t="n"/>
      <c r="G103" s="25" t="n"/>
      <c r="H103" s="43">
        <f>IF(OR(N(E103)=0,N(D103)=0,N('Example Statement'!$F$14)=0,N(D103)&gt;N('Example Statement'!$F$14)),"",N('Example Statement'!$F$14)-N(D103))</f>
        <v/>
      </c>
      <c r="I103" s="44">
        <f>IF(H103="","",IF(H103&lt;=30,"0-30",IF(H103&lt;=60,"31-60",IF(H103&lt;=90,"61-90",IF(H103&lt;=180,"91-180","Over 180")))))</f>
        <v/>
      </c>
      <c r="J103" s="44">
        <f>IF(N(E103)=0,"",IF(OR(H103="",F103="Yes",G103="Yes"),"No",IF(N('Example Statement'!$F$12)=0,"No",IF(H103&lt;=N('Example Statement'!$F$12),"Yes","No"))))</f>
        <v/>
      </c>
      <c r="K103" s="28">
        <f>IF(J103="Yes",N(E103),IF(N(E103)=0,"",0))</f>
        <v/>
      </c>
      <c r="L103" s="40">
        <f>IF(N(E103)=0,"",IF(N(D103)=0,"Enter the bill date",IF(N('Example Statement'!$F$14)=0,"Enter the statement date on the Statement sheet",IF(N(D103)&gt;N('Example Statement'!$F$14),"Bill date is after the statement date",IF(F103="Yes","Not counted: related party",IF(G103="Yes","Not counted: disputed",IF(J103="No","Not counted: older than the limit","")))))))</f>
        <v/>
      </c>
    </row>
    <row r="104">
      <c r="B104" s="14" t="n"/>
      <c r="C104" s="16" t="n"/>
      <c r="D104" s="42" t="n"/>
      <c r="E104" s="26" t="n"/>
      <c r="F104" s="25" t="n"/>
      <c r="G104" s="25" t="n"/>
      <c r="H104" s="43">
        <f>IF(OR(N(E104)=0,N(D104)=0,N('Example Statement'!$F$14)=0,N(D104)&gt;N('Example Statement'!$F$14)),"",N('Example Statement'!$F$14)-N(D104))</f>
        <v/>
      </c>
      <c r="I104" s="44">
        <f>IF(H104="","",IF(H104&lt;=30,"0-30",IF(H104&lt;=60,"31-60",IF(H104&lt;=90,"61-90",IF(H104&lt;=180,"91-180","Over 180")))))</f>
        <v/>
      </c>
      <c r="J104" s="44">
        <f>IF(N(E104)=0,"",IF(OR(H104="",F104="Yes",G104="Yes"),"No",IF(N('Example Statement'!$F$12)=0,"No",IF(H104&lt;=N('Example Statement'!$F$12),"Yes","No"))))</f>
        <v/>
      </c>
      <c r="K104" s="28">
        <f>IF(J104="Yes",N(E104),IF(N(E104)=0,"",0))</f>
        <v/>
      </c>
      <c r="L104" s="40">
        <f>IF(N(E104)=0,"",IF(N(D104)=0,"Enter the bill date",IF(N('Example Statement'!$F$14)=0,"Enter the statement date on the Statement sheet",IF(N(D104)&gt;N('Example Statement'!$F$14),"Bill date is after the statement date",IF(F104="Yes","Not counted: related party",IF(G104="Yes","Not counted: disputed",IF(J104="No","Not counted: older than the limit","")))))))</f>
        <v/>
      </c>
    </row>
    <row r="105">
      <c r="B105" s="14" t="n"/>
      <c r="C105" s="16" t="n"/>
      <c r="D105" s="42" t="n"/>
      <c r="E105" s="26" t="n"/>
      <c r="F105" s="25" t="n"/>
      <c r="G105" s="25" t="n"/>
      <c r="H105" s="43">
        <f>IF(OR(N(E105)=0,N(D105)=0,N('Example Statement'!$F$14)=0,N(D105)&gt;N('Example Statement'!$F$14)),"",N('Example Statement'!$F$14)-N(D105))</f>
        <v/>
      </c>
      <c r="I105" s="44">
        <f>IF(H105="","",IF(H105&lt;=30,"0-30",IF(H105&lt;=60,"31-60",IF(H105&lt;=90,"61-90",IF(H105&lt;=180,"91-180","Over 180")))))</f>
        <v/>
      </c>
      <c r="J105" s="44">
        <f>IF(N(E105)=0,"",IF(OR(H105="",F105="Yes",G105="Yes"),"No",IF(N('Example Statement'!$F$12)=0,"No",IF(H105&lt;=N('Example Statement'!$F$12),"Yes","No"))))</f>
        <v/>
      </c>
      <c r="K105" s="28">
        <f>IF(J105="Yes",N(E105),IF(N(E105)=0,"",0))</f>
        <v/>
      </c>
      <c r="L105" s="40">
        <f>IF(N(E105)=0,"",IF(N(D105)=0,"Enter the bill date",IF(N('Example Statement'!$F$14)=0,"Enter the statement date on the Statement sheet",IF(N(D105)&gt;N('Example Statement'!$F$14),"Bill date is after the statement date",IF(F105="Yes","Not counted: related party",IF(G105="Yes","Not counted: disputed",IF(J105="No","Not counted: older than the limit","")))))))</f>
        <v/>
      </c>
    </row>
    <row r="106" ht="18" customHeight="1">
      <c r="B106" s="29" t="inlineStr">
        <is>
          <t>Total</t>
        </is>
      </c>
      <c r="C106" s="30" t="n"/>
      <c r="D106" s="30" t="n"/>
      <c r="E106" s="31">
        <f>SUM($E$6:$E$105)</f>
        <v/>
      </c>
      <c r="F106" s="30" t="n"/>
      <c r="G106" s="30" t="n"/>
      <c r="H106" s="30" t="n"/>
      <c r="I106" s="30" t="n"/>
      <c r="J106" s="30" t="n"/>
      <c r="K106" s="31">
        <f>SUM($K$6:$K$105)</f>
        <v/>
      </c>
      <c r="L106" s="30" t="n"/>
    </row>
    <row r="107" ht="18" customHeight="1">
      <c r="B107" s="12" t="inlineStr">
        <is>
          <t>Not counted</t>
        </is>
      </c>
      <c r="E107" s="27">
        <f>$E$106-$K$106</f>
        <v/>
      </c>
    </row>
    <row r="108"/>
    <row r="109" ht="19" customHeight="1">
      <c r="B109" s="3" t="inlineStr">
        <is>
          <t xml:space="preserve">  BY AGE</t>
        </is>
      </c>
      <c r="C109" s="4" t="n"/>
      <c r="D109" s="4" t="n"/>
      <c r="E109" s="4" t="n"/>
      <c r="F109" s="4" t="n"/>
      <c r="G109" s="4" t="n"/>
      <c r="H109" s="4" t="n"/>
      <c r="I109" s="4" t="n"/>
      <c r="J109" s="4" t="n"/>
      <c r="K109" s="4" t="n"/>
      <c r="L109" s="4" t="n"/>
    </row>
    <row r="110" ht="19" customHeight="1">
      <c r="B110" s="23" t="inlineStr">
        <is>
          <t>Age band (days)</t>
        </is>
      </c>
      <c r="E110" s="23" t="inlineStr">
        <is>
          <t>Amount</t>
        </is>
      </c>
      <c r="F110" s="23" t="inlineStr">
        <is>
          <t>Bills</t>
        </is>
      </c>
    </row>
    <row r="111" ht="18" customHeight="1">
      <c r="B111" s="12" t="inlineStr">
        <is>
          <t>0-30</t>
        </is>
      </c>
      <c r="E111" s="27">
        <f>SUMIFS($E$6:$E$105,$I$6:$I$105,"0-30")</f>
        <v/>
      </c>
      <c r="F111" s="43">
        <f>COUNTIF($I$6:$I$105,"0-30")</f>
        <v/>
      </c>
    </row>
    <row r="112" ht="18" customHeight="1">
      <c r="B112" s="12" t="inlineStr">
        <is>
          <t>31-60</t>
        </is>
      </c>
      <c r="E112" s="27">
        <f>SUMIFS($E$6:$E$105,$I$6:$I$105,"31-60")</f>
        <v/>
      </c>
      <c r="F112" s="43">
        <f>COUNTIF($I$6:$I$105,"31-60")</f>
        <v/>
      </c>
    </row>
    <row r="113" ht="18" customHeight="1">
      <c r="B113" s="12" t="inlineStr">
        <is>
          <t>61-90</t>
        </is>
      </c>
      <c r="E113" s="27">
        <f>SUMIFS($E$6:$E$105,$I$6:$I$105,"61-90")</f>
        <v/>
      </c>
      <c r="F113" s="43">
        <f>COUNTIF($I$6:$I$105,"61-90")</f>
        <v/>
      </c>
    </row>
    <row r="114" ht="18" customHeight="1">
      <c r="B114" s="12" t="inlineStr">
        <is>
          <t>91-180</t>
        </is>
      </c>
      <c r="E114" s="27">
        <f>SUMIFS($E$6:$E$105,$I$6:$I$105,"91-180")</f>
        <v/>
      </c>
      <c r="F114" s="43">
        <f>COUNTIF($I$6:$I$105,"91-180")</f>
        <v/>
      </c>
    </row>
    <row r="115" ht="18" customHeight="1">
      <c r="B115" s="12" t="inlineStr">
        <is>
          <t>Over 180</t>
        </is>
      </c>
      <c r="E115" s="27">
        <f>SUMIFS($E$6:$E$105,$I$6:$I$105,"Over 180")</f>
        <v/>
      </c>
      <c r="F115" s="43">
        <f>COUNTIF($I$6:$I$105,"Over 180")</f>
        <v/>
      </c>
    </row>
    <row r="116"/>
    <row r="117" ht="16" customHeight="1">
      <c r="B117" s="45" t="inlineStr">
        <is>
          <t>Message for the check list:</t>
        </is>
      </c>
      <c r="C117" s="46">
        <f>IF(COUNTIF($L$6:$L$105,"Bill date*")+COUNTIF($L$6:$L$105,"Enter*")&gt;0,"Book Debts: some rows need a date or have a bill dated after the statement. See the Check column.","")</f>
        <v/>
      </c>
    </row>
    <row r="118"/>
    <row r="119" ht="40" customHeight="1">
      <c r="B119" s="8" t="inlineStr">
        <is>
          <t>Your sanction letter sets which book debts count: for example an age limit, or leaving out related parties and disputed bills. If it excludes anything else (government dues, export bills, debts already financed elsewhere), mark those rows as not counted by entering them as disputed, or leave them off. Where a customer is a person rather than a business, record only what the statement needs: the name, the bill and the amount.</t>
        </is>
      </c>
      <c r="C119" s="9" t="n"/>
      <c r="D119" s="9" t="n"/>
      <c r="E119" s="9" t="n"/>
      <c r="F119" s="9" t="n"/>
      <c r="G119" s="9" t="n"/>
      <c r="H119" s="9" t="n"/>
      <c r="I119" s="9" t="n"/>
      <c r="J119" s="9" t="n"/>
      <c r="K119" s="9" t="n"/>
      <c r="L119" s="9" t="n"/>
    </row>
    <row r="120"/>
    <row r="121" ht="16" customHeight="1">
      <c r="B12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6">
    <mergeCell ref="C117:L117"/>
    <mergeCell ref="B119:L119"/>
    <mergeCell ref="B109:L109"/>
    <mergeCell ref="B3:L3"/>
    <mergeCell ref="B2:L2"/>
    <mergeCell ref="B121:L121"/>
  </mergeCells>
  <dataValidations count="3">
    <dataValidation sqref="D6:D105" showDropDown="0" showInputMessage="0" showErrorMessage="1" allowBlank="1" errorTitle="Enter a date" error="Enter a date, for example 31-Oct-2026." type="date" operator="between">
      <formula1>DATE(2000,1,1)</formula1>
      <formula2>DATE(2100,12,31)</formula2>
    </dataValidation>
    <dataValidation sqref="E6:E105" showDropDown="0" showInputMessage="0" showErrorMessage="1" allowBlank="1" errorTitle="Enter an amount" error="Enter the amount in rupees as a number, with no minus sign." type="decimal" operator="greaterThanOrEqual">
      <formula1>0</formula1>
    </dataValidation>
    <dataValidation sqref="F6:G105" showDropDown="0" showInputMessage="0" showErrorMessage="1" allowBlank="1" errorTitle="Pick from the list" error="Pick an option from the drop-down list." type="list">
      <formula1>=Lists!$C$2:$C$3</formula1>
    </dataValidation>
  </dataValidations>
  <pageMargins left="0.3" right="0.3" top="0.4" bottom="0.4"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22" customWidth="1" min="1" max="1"/>
    <col width="4" customWidth="1" min="2" max="2"/>
    <col width="8" customWidth="1" min="3" max="3"/>
  </cols>
  <sheetData>
    <row r="1">
      <c r="A1" s="3" t="inlineStr">
        <is>
          <t>Stock type</t>
        </is>
      </c>
      <c r="C1" s="3" t="inlineStr">
        <is>
          <t>Y/N</t>
        </is>
      </c>
    </row>
    <row r="2">
      <c r="A2" s="48" t="inlineStr">
        <is>
          <t>Trading goods</t>
        </is>
      </c>
      <c r="C2" s="48" t="inlineStr">
        <is>
          <t>Yes</t>
        </is>
      </c>
    </row>
    <row r="3">
      <c r="A3" s="48" t="inlineStr">
        <is>
          <t>Raw materials</t>
        </is>
      </c>
      <c r="C3" s="48" t="inlineStr">
        <is>
          <t>No</t>
        </is>
      </c>
    </row>
    <row r="4">
      <c r="A4" s="48" t="inlineStr">
        <is>
          <t>Work in progress</t>
        </is>
      </c>
    </row>
    <row r="5">
      <c r="A5" s="48" t="inlineStr">
        <is>
          <t>Finished goods</t>
        </is>
      </c>
    </row>
    <row r="6">
      <c r="A6" s="48" t="inlineStr">
        <is>
          <t>Packing material</t>
        </is>
      </c>
    </row>
    <row r="7">
      <c r="A7" s="48" t="inlineStr">
        <is>
          <t>Stores and spares</t>
        </is>
      </c>
    </row>
    <row r="8">
      <c r="A8" s="48" t="inlineStr">
        <is>
          <t>Other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2026-11-02T12:02:25Z</dcterms:created>
  <dcterms:modified xmlns:dcterms="http://purl.org/dc/terms/" xmlns:xsi="http://www.w3.org/2001/XMLSchema-instance" xsi:type="dcterms:W3CDTF">2026-11-02T12:02:25Z</dcterms:modified>
</cp:coreProperties>
</file>