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Monthly P&amp;L" sheetId="2" state="visible" r:id="rId2"/>
    <sheet xmlns:r="http://schemas.openxmlformats.org/officeDocument/2006/relationships" name="KPI Dashboard" sheetId="3" state="visible" r:id="rId3"/>
    <sheet xmlns:r="http://schemas.openxmlformats.org/officeDocument/2006/relationships" name="Example" sheetId="4" state="visible" r:id="rId4"/>
    <sheet xmlns:r="http://schemas.openxmlformats.org/officeDocument/2006/relationships" name="Annual Summary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₹#,##,##0"/>
    <numFmt numFmtId="165" formatCode="0.0%"/>
  </numFmts>
  <fonts count="15">
    <font>
      <name val="Calibri"/>
      <family val="2"/>
      <color theme="1"/>
      <sz val="11"/>
      <scheme val="minor"/>
    </font>
    <font>
      <name val="Calibri"/>
      <b val="1"/>
      <color rgb="000B1120"/>
      <sz val="22"/>
    </font>
    <font>
      <name val="Calibri"/>
      <color rgb="00666666"/>
      <sz val="12"/>
    </font>
    <font>
      <name val="Calibri"/>
      <b val="1"/>
      <color rgb="000B1120"/>
      <sz val="13"/>
    </font>
    <font>
      <name val="Calibri"/>
      <b val="1"/>
      <color rgb="00333333"/>
      <sz val="11"/>
    </font>
    <font>
      <name val="Calibri"/>
      <color rgb="00333333"/>
      <sz val="11"/>
    </font>
    <font>
      <name val="Calibri"/>
      <color rgb="00666666"/>
      <sz val="10"/>
    </font>
    <font>
      <name val="Calibri"/>
      <b val="1"/>
      <color rgb="00FFFFFF"/>
      <sz val="18"/>
    </font>
    <font>
      <name val="Calibri"/>
      <i val="1"/>
      <color rgb="00666666"/>
      <sz val="10"/>
    </font>
    <font>
      <name val="Calibri"/>
      <b val="1"/>
      <color rgb="00FFFFFF"/>
      <sz val="12"/>
    </font>
    <font>
      <name val="Calibri"/>
      <b val="1"/>
      <color rgb="00C52031"/>
      <sz val="12"/>
    </font>
    <font>
      <name val="Calibri"/>
      <b val="1"/>
      <color rgb="000B1120"/>
      <sz val="18"/>
    </font>
    <font>
      <name val="Calibri"/>
      <color rgb="00666666"/>
      <sz val="11"/>
    </font>
    <font>
      <name val="Calibri"/>
      <i val="1"/>
      <color rgb="00C52031"/>
      <sz val="10"/>
    </font>
    <font>
      <name val="Calibri"/>
      <b val="1"/>
      <color rgb="00333333"/>
      <sz val="12"/>
    </font>
  </fonts>
  <fills count="10">
    <fill>
      <patternFill/>
    </fill>
    <fill>
      <patternFill patternType="gray125"/>
    </fill>
    <fill>
      <patternFill patternType="solid">
        <fgColor rgb="00C52031"/>
        <bgColor rgb="00C52031"/>
      </patternFill>
    </fill>
    <fill>
      <patternFill patternType="solid">
        <fgColor rgb="00FFFDE7"/>
        <bgColor rgb="00FFFDE7"/>
      </patternFill>
    </fill>
    <fill>
      <patternFill patternType="solid">
        <fgColor rgb="00F5F5F5"/>
        <bgColor rgb="00F5F5F5"/>
      </patternFill>
    </fill>
    <fill>
      <patternFill patternType="solid">
        <fgColor rgb="00E3F2FD"/>
        <bgColor rgb="00E3F2FD"/>
      </patternFill>
    </fill>
    <fill>
      <patternFill patternType="solid">
        <fgColor rgb="00C8E6C9"/>
        <bgColor rgb="00C8E6C9"/>
      </patternFill>
    </fill>
    <fill>
      <patternFill patternType="solid">
        <fgColor rgb="00FFF9C4"/>
        <bgColor rgb="00FFF9C4"/>
      </patternFill>
    </fill>
    <fill>
      <patternFill patternType="solid">
        <fgColor rgb="000B1120"/>
        <bgColor rgb="000B1120"/>
      </patternFill>
    </fill>
    <fill>
      <patternFill patternType="solid">
        <fgColor rgb="00FFCDD2"/>
        <bgColor rgb="00FFCDD2"/>
      </patternFill>
    </fill>
  </fills>
  <borders count="2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thin">
        <color rgb="00D0D0D0"/>
      </bottom>
    </border>
  </borders>
  <cellStyleXfs count="1">
    <xf numFmtId="0" fontId="0" fillId="0" borderId="0"/>
  </cellStyleXfs>
  <cellXfs count="43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7" fillId="2" borderId="0" applyAlignment="1" pivotButton="0" quotePrefix="0" xfId="0">
      <alignment vertical="center"/>
    </xf>
    <xf numFmtId="0" fontId="5" fillId="3" borderId="1" applyProtection="1" pivotButton="0" quotePrefix="0" xfId="0">
      <protection locked="0" hidden="0"/>
    </xf>
    <xf numFmtId="0" fontId="8" fillId="0" borderId="0" pivotButton="0" quotePrefix="0" xfId="0"/>
    <xf numFmtId="0" fontId="9" fillId="2" borderId="1" applyAlignment="1" pivotButton="0" quotePrefix="0" xfId="0">
      <alignment horizontal="center" vertical="center" wrapText="1"/>
    </xf>
    <xf numFmtId="0" fontId="10" fillId="4" borderId="1" applyAlignment="1" pivotButton="0" quotePrefix="0" xfId="0">
      <alignment vertical="center"/>
    </xf>
    <xf numFmtId="0" fontId="5" fillId="0" borderId="1" pivotButton="0" quotePrefix="0" xfId="0"/>
    <xf numFmtId="164" fontId="5" fillId="3" borderId="1" applyProtection="1" pivotButton="0" quotePrefix="0" xfId="0">
      <protection locked="0" hidden="0"/>
    </xf>
    <xf numFmtId="0" fontId="5" fillId="0" borderId="1" applyProtection="1" pivotButton="0" quotePrefix="0" xfId="0">
      <protection locked="0" hidden="0"/>
    </xf>
    <xf numFmtId="0" fontId="4" fillId="5" borderId="1" pivotButton="0" quotePrefix="0" xfId="0"/>
    <xf numFmtId="164" fontId="4" fillId="5" borderId="1" pivotButton="0" quotePrefix="0" xfId="0"/>
    <xf numFmtId="0" fontId="0" fillId="0" borderId="1" pivotButton="0" quotePrefix="0" xfId="0"/>
    <xf numFmtId="0" fontId="4" fillId="0" borderId="1" pivotButton="0" quotePrefix="0" xfId="0"/>
    <xf numFmtId="165" fontId="4" fillId="5" borderId="1" pivotButton="0" quotePrefix="0" xfId="0"/>
    <xf numFmtId="0" fontId="6" fillId="0" borderId="1" pivotButton="0" quotePrefix="0" xfId="0"/>
    <xf numFmtId="165" fontId="5" fillId="5" borderId="1" pivotButton="0" quotePrefix="0" xfId="0"/>
    <xf numFmtId="0" fontId="5" fillId="0" borderId="1" applyAlignment="1" pivotButton="0" quotePrefix="0" xfId="0">
      <alignment horizontal="center"/>
    </xf>
    <xf numFmtId="0" fontId="11" fillId="0" borderId="0" applyAlignment="1" pivotButton="0" quotePrefix="0" xfId="0">
      <alignment vertical="center"/>
    </xf>
    <xf numFmtId="0" fontId="12" fillId="0" borderId="0" pivotButton="0" quotePrefix="0" xfId="0"/>
    <xf numFmtId="0" fontId="13" fillId="0" borderId="0" pivotButton="0" quotePrefix="0" xfId="0"/>
    <xf numFmtId="164" fontId="5" fillId="0" borderId="1" pivotButton="0" quotePrefix="0" xfId="0"/>
    <xf numFmtId="165" fontId="5" fillId="0" borderId="1" pivotButton="0" quotePrefix="0" xfId="0"/>
    <xf numFmtId="0" fontId="4" fillId="6" borderId="1" pivotButton="0" quotePrefix="0" xfId="0"/>
    <xf numFmtId="164" fontId="4" fillId="6" borderId="1" pivotButton="0" quotePrefix="0" xfId="0"/>
    <xf numFmtId="165" fontId="4" fillId="6" borderId="1" pivotButton="0" quotePrefix="0" xfId="0"/>
    <xf numFmtId="0" fontId="5" fillId="6" borderId="1" pivotButton="0" quotePrefix="0" xfId="0"/>
    <xf numFmtId="0" fontId="0" fillId="6" borderId="1" pivotButton="0" quotePrefix="0" xfId="0"/>
    <xf numFmtId="164" fontId="14" fillId="6" borderId="1" pivotButton="0" quotePrefix="0" xfId="0"/>
    <xf numFmtId="0" fontId="5" fillId="6" borderId="1" applyAlignment="1" pivotButton="0" quotePrefix="0" xfId="0">
      <alignment horizontal="center"/>
    </xf>
    <xf numFmtId="0" fontId="5" fillId="7" borderId="1" applyAlignment="1" pivotButton="0" quotePrefix="0" xfId="0">
      <alignment horizontal="center"/>
    </xf>
    <xf numFmtId="0" fontId="9" fillId="2" borderId="1" pivotButton="0" quotePrefix="0" xfId="0"/>
    <xf numFmtId="0" fontId="9" fillId="2" borderId="1" applyAlignment="1" pivotButton="0" quotePrefix="0" xfId="0">
      <alignment horizontal="center"/>
    </xf>
    <xf numFmtId="0" fontId="9" fillId="8" borderId="1" applyAlignment="1" pivotButton="0" quotePrefix="0" xfId="0">
      <alignment horizontal="center"/>
    </xf>
    <xf numFmtId="164" fontId="5" fillId="5" borderId="1" pivotButton="0" quotePrefix="0" xfId="0"/>
    <xf numFmtId="164" fontId="5" fillId="3" borderId="1" pivotButton="0" quotePrefix="0" xfId="0"/>
    <xf numFmtId="165" fontId="5" fillId="3" borderId="1" pivotButton="0" quotePrefix="0" xfId="0"/>
    <xf numFmtId="0" fontId="4" fillId="9" borderId="1" pivotButton="0" quotePrefix="0" xfId="0"/>
  </cellXfs>
  <cellStyles count="1">
    <cellStyle name="Normal" xfId="0" builtinId="0" hidden="0"/>
  </cellStyles>
  <dxfs count="3">
    <dxf>
      <fill>
        <patternFill>
          <fgColor rgb="00FFCDD2"/>
          <bgColor rgb="00FFCDD2"/>
        </patternFill>
      </fill>
    </dxf>
    <dxf>
      <fill>
        <patternFill>
          <fgColor rgb="00C8E6C9"/>
          <bgColor rgb="00C8E6C9"/>
        </patternFill>
      </fill>
    </dxf>
    <dxf>
      <fill>
        <patternFill>
          <fgColor rgb="00FFF9C4"/>
          <bgColor rgb="00FFF9C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Monthly Revenue vs Net Profit</a:t>
            </a:r>
          </a:p>
        </rich>
      </tx>
    </title>
    <plotArea>
      <barChart>
        <barDir val="col"/>
        <grouping val="clustered"/>
        <ser>
          <idx val="0"/>
          <order val="0"/>
          <tx>
            <v>Revenue</v>
          </tx>
          <spPr>
            <a:solidFill xmlns:a="http://schemas.openxmlformats.org/drawingml/2006/main">
              <a:srgbClr val="C52031"/>
            </a:solidFill>
            <a:ln xmlns:a="http://schemas.openxmlformats.org/drawingml/2006/main">
              <a:prstDash val="solid"/>
            </a:ln>
          </spPr>
          <cat>
            <numRef>
              <f>'Annual Summary'!$B$4:$M$4</f>
            </numRef>
          </cat>
          <val>
            <numRef>
              <f>'Annual Summary'!$B$5:$M$5</f>
            </numRef>
          </val>
        </ser>
        <gapWidth val="150"/>
        <axId val="10"/>
        <axId val="100"/>
      </barChart>
      <lineChart>
        <grouping val="standard"/>
        <ser>
          <idx val="1"/>
          <order val="1"/>
          <tx>
            <v>Net Profit</v>
          </tx>
          <spPr>
            <a:ln xmlns:a="http://schemas.openxmlformats.org/drawingml/2006/main">
              <a:solidFill>
                <a:srgbClr val="0B1120"/>
              </a:solidFill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val>
            <numRef>
              <f>'Annual Summary'!$B$14:$M$14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Month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Amount (₹)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19</row>
      <rowOff>0</rowOff>
    </from>
    <ext cx="10080000" cy="50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tabColor rgb="004CAF50"/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24" customWidth="1" min="1" max="1"/>
    <col width="85" customWidth="1" min="2" max="2"/>
  </cols>
  <sheetData>
    <row r="1" ht="40" customHeight="1">
      <c r="A1" s="1" t="inlineStr">
        <is>
          <t>Restaurant Profit &amp; Loss Statement Template</t>
        </is>
      </c>
    </row>
    <row r="2">
      <c r="A2" s="2" t="inlineStr">
        <is>
          <t>Free Excel Template for Indian Restaurants | Powered by Petpooja POSS</t>
        </is>
      </c>
    </row>
    <row r="4">
      <c r="A4" s="3" t="inlineStr">
        <is>
          <t>How to Use This Restaurant P&amp;L Template</t>
        </is>
      </c>
    </row>
    <row r="6">
      <c r="A6" s="4" t="inlineStr">
        <is>
          <t>1. Overview</t>
        </is>
      </c>
    </row>
    <row r="7">
      <c r="B7" s="5" t="inlineStr">
        <is>
          <t>This template helps Indian restaurant owners track monthly revenue, costs, and profit —</t>
        </is>
      </c>
    </row>
    <row r="8">
      <c r="B8" s="5" t="inlineStr">
        <is>
          <t>and compare their numbers against industry benchmarks. Whether you run a fine dine, QSR,</t>
        </is>
      </c>
    </row>
    <row r="9">
      <c r="B9" s="5" t="inlineStr">
        <is>
          <t>cloud kitchen, or cafe, this template gives you a clear picture of where money comes in</t>
        </is>
      </c>
    </row>
    <row r="10">
      <c r="B10" s="5" t="inlineStr">
        <is>
          <t>and where it goes.</t>
        </is>
      </c>
    </row>
    <row r="12">
      <c r="A12" s="4" t="inlineStr">
        <is>
          <t>2. Getting Started (3 steps)</t>
        </is>
      </c>
    </row>
    <row r="13">
      <c r="B13" s="5" t="inlineStr">
        <is>
          <t>Step 1: Go to the 'Monthly P&amp;L' sheet</t>
        </is>
      </c>
    </row>
    <row r="14">
      <c r="B14" s="5" t="inlineStr">
        <is>
          <t>Step 2: Enter your actual revenue and expense figures for the month in the yellow input cells</t>
        </is>
      </c>
    </row>
    <row r="15">
      <c r="B15" s="5" t="inlineStr">
        <is>
          <t>Step 3: Check the 'KPI Dashboard' to see how your margins compare to industry benchmarks</t>
        </is>
      </c>
    </row>
    <row r="17">
      <c r="A17" s="4" t="inlineStr">
        <is>
          <t>3. Field Descriptions</t>
        </is>
      </c>
    </row>
    <row r="18">
      <c r="A18" s="4" t="inlineStr">
        <is>
          <t>Revenue</t>
        </is>
      </c>
      <c r="B18" s="5" t="inlineStr">
        <is>
          <t>All income from dine-in, takeaway, delivery (Zomato/Swiggy), catering, events</t>
        </is>
      </c>
    </row>
    <row r="19">
      <c r="A19" s="4" t="inlineStr">
        <is>
          <t>COGS</t>
        </is>
      </c>
      <c r="B19" s="5" t="inlineStr">
        <is>
          <t>Cost of Goods Sold — raw material/food cost, beverages, packaging for delivery</t>
        </is>
      </c>
    </row>
    <row r="20">
      <c r="A20" s="4" t="inlineStr">
        <is>
          <t>Gross Profit</t>
        </is>
      </c>
      <c r="B20" s="5" t="inlineStr">
        <is>
          <t>Revenue minus COGS — your restaurant's production efficiency</t>
        </is>
      </c>
    </row>
    <row r="21">
      <c r="A21" s="4" t="inlineStr">
        <is>
          <t>Operating Expenses</t>
        </is>
      </c>
      <c r="B21" s="5" t="inlineStr">
        <is>
          <t>Staff, rent, utilities, marketing, licenses — all running costs</t>
        </is>
      </c>
    </row>
    <row r="22">
      <c r="A22" s="4" t="inlineStr">
        <is>
          <t>EBITDA</t>
        </is>
      </c>
      <c r="B22" s="5" t="inlineStr">
        <is>
          <t>Earnings before interest, depreciation, and tax — true operational profitability</t>
        </is>
      </c>
    </row>
    <row r="23">
      <c r="A23" s="4" t="inlineStr">
        <is>
          <t>Net Profit</t>
        </is>
      </c>
      <c r="B23" s="5" t="inlineStr">
        <is>
          <t>Final take-home after all costs including depreciation and interest</t>
        </is>
      </c>
    </row>
    <row r="25">
      <c r="A25" s="4" t="inlineStr">
        <is>
          <t>4. Tips &amp; Best Practices</t>
        </is>
      </c>
    </row>
    <row r="26">
      <c r="B26" s="5" t="inlineStr">
        <is>
          <t>- Update this template at the end of every month — takes 20-30 minutes</t>
        </is>
      </c>
    </row>
    <row r="27">
      <c r="B27" s="5" t="inlineStr">
        <is>
          <t>- Compare your Food Cost % to the benchmark (28-35%). Above 35% means wastage or pricing issue.</t>
        </is>
      </c>
    </row>
    <row r="28">
      <c r="B28" s="5" t="inlineStr">
        <is>
          <t>- If Labor Cost % exceeds 25%, review your shift scheduling and staff-to-cover ratio</t>
        </is>
      </c>
    </row>
    <row r="29">
      <c r="B29" s="5" t="inlineStr">
        <is>
          <t>- Use the Annual Summary to track trends — a 3-month rise in COGS % needs investigation</t>
        </is>
      </c>
    </row>
    <row r="30">
      <c r="B30" s="5" t="inlineStr">
        <is>
          <t>- Share the KPI Dashboard screenshot with your accountant monthly</t>
        </is>
      </c>
    </row>
    <row r="32">
      <c r="A32" s="4" t="inlineStr">
        <is>
          <t>5. Regulatory Notes</t>
        </is>
      </c>
    </row>
    <row r="33">
      <c r="B33" s="5" t="inlineStr">
        <is>
          <t>- COGS and operating expenses listed here are for management reporting, not GST filing</t>
        </is>
      </c>
    </row>
    <row r="34">
      <c r="B34" s="5" t="inlineStr">
        <is>
          <t>- For GST input tax credit, use your GST returns (GSTR-2B) — this template does not replace that</t>
        </is>
      </c>
    </row>
    <row r="35">
      <c r="B35" s="5" t="inlineStr">
        <is>
          <t>- For PF/ESI contributions, use Attendo's compliance module</t>
        </is>
      </c>
    </row>
    <row r="36">
      <c r="B36" s="5" t="inlineStr">
        <is>
          <t>- Financial year in India: 1 April to 31 March</t>
        </is>
      </c>
    </row>
    <row r="38">
      <c r="A38" s="4" t="inlineStr">
        <is>
          <t>6. Need Help?</t>
        </is>
      </c>
    </row>
    <row r="39">
      <c r="B39" s="5" t="inlineStr">
        <is>
          <t>Petpooja POSS: +91-9104369797 / getposs@petpooja.com</t>
        </is>
      </c>
    </row>
    <row r="40">
      <c r="B40" s="5" t="inlineStr">
        <is>
          <t>Attendo: +91-72280 34343 / getpayroll@petpooja.com</t>
        </is>
      </c>
    </row>
    <row r="41">
      <c r="B41" s="5" t="inlineStr">
        <is>
          <t>WhatsApp: Available on all product pages at petpooja.com</t>
        </is>
      </c>
    </row>
    <row r="43">
      <c r="A43" s="6" t="inlineStr">
        <is>
          <t>Powered by Petpooja POSS — petpooja.com/poss | © 2026 Prayosha Food Services Pvt. Ltd.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89B7"/>
  <mergeCells count="4">
    <mergeCell ref="A2:E2"/>
    <mergeCell ref="A1:E1"/>
    <mergeCell ref="A4:E4"/>
    <mergeCell ref="A43:E4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1565C0"/>
    <outlinePr summaryBelow="1" summaryRight="1"/>
    <pageSetUpPr/>
  </sheetPr>
  <dimension ref="A1:E55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25" customWidth="1" min="3" max="3"/>
    <col width="18" customWidth="1" min="4" max="4"/>
    <col width="35" customWidth="1" min="5" max="5"/>
  </cols>
  <sheetData>
    <row r="1" ht="36" customHeight="1">
      <c r="A1" s="7" t="inlineStr">
        <is>
          <t>Monthly Profit &amp; Loss Statement</t>
        </is>
      </c>
    </row>
    <row r="2">
      <c r="A2" s="4" t="inlineStr">
        <is>
          <t>Month:</t>
        </is>
      </c>
      <c r="B2" s="8" t="inlineStr">
        <is>
          <t>April</t>
        </is>
      </c>
      <c r="C2" s="4" t="inlineStr">
        <is>
          <t>Financial Year:</t>
        </is>
      </c>
      <c r="D2" s="8" t="inlineStr">
        <is>
          <t>FY 2025-26</t>
        </is>
      </c>
    </row>
    <row r="3">
      <c r="A3" s="9" t="inlineStr">
        <is>
          <t>Enter values in yellow cells. Blue cells calculate automatically.</t>
        </is>
      </c>
    </row>
    <row r="4" ht="32" customHeight="1">
      <c r="A4" s="10" t="inlineStr">
        <is>
          <t>Sr. No.</t>
        </is>
      </c>
      <c r="B4" s="10" t="inlineStr">
        <is>
          <t>Category</t>
        </is>
      </c>
      <c r="C4" s="10" t="inlineStr">
        <is>
          <t>Sub-Category</t>
        </is>
      </c>
      <c r="D4" s="10" t="inlineStr">
        <is>
          <t>Amount (₹)</t>
        </is>
      </c>
      <c r="E4" s="10" t="inlineStr">
        <is>
          <t>Notes</t>
        </is>
      </c>
    </row>
    <row r="5" ht="24" customHeight="1">
      <c r="A5" s="11" t="inlineStr">
        <is>
          <t>SECTION A: REVENUE</t>
        </is>
      </c>
    </row>
    <row r="6">
      <c r="A6" s="12" t="inlineStr">
        <is>
          <t>A1</t>
        </is>
      </c>
      <c r="B6" s="12" t="inlineStr">
        <is>
          <t>Dine-In Revenue</t>
        </is>
      </c>
      <c r="C6" s="12" t="inlineStr">
        <is>
          <t>Food</t>
        </is>
      </c>
      <c r="D6" s="13" t="n">
        <v>0</v>
      </c>
      <c r="E6" s="14" t="inlineStr"/>
    </row>
    <row r="7">
      <c r="A7" s="12" t="inlineStr">
        <is>
          <t>A2</t>
        </is>
      </c>
      <c r="B7" s="12" t="inlineStr">
        <is>
          <t>Dine-In Revenue</t>
        </is>
      </c>
      <c r="C7" s="12" t="inlineStr">
        <is>
          <t>Beverages &amp; Bar</t>
        </is>
      </c>
      <c r="D7" s="13" t="n">
        <v>0</v>
      </c>
      <c r="E7" s="14" t="inlineStr"/>
    </row>
    <row r="8">
      <c r="A8" s="12" t="inlineStr">
        <is>
          <t>A3</t>
        </is>
      </c>
      <c r="B8" s="12" t="inlineStr">
        <is>
          <t>Takeaway / Parcel</t>
        </is>
      </c>
      <c r="C8" s="12" t="inlineStr"/>
      <c r="D8" s="13" t="n">
        <v>0</v>
      </c>
      <c r="E8" s="14" t="inlineStr"/>
    </row>
    <row r="9">
      <c r="A9" s="12" t="inlineStr">
        <is>
          <t>A4</t>
        </is>
      </c>
      <c r="B9" s="12" t="inlineStr">
        <is>
          <t>Delivery - Zomato</t>
        </is>
      </c>
      <c r="C9" s="12" t="inlineStr">
        <is>
          <t>Food Sales</t>
        </is>
      </c>
      <c r="D9" s="13" t="n">
        <v>0</v>
      </c>
      <c r="E9" s="14" t="inlineStr"/>
    </row>
    <row r="10">
      <c r="A10" s="12" t="inlineStr">
        <is>
          <t>A5</t>
        </is>
      </c>
      <c r="B10" s="12" t="inlineStr">
        <is>
          <t>Delivery - Swiggy</t>
        </is>
      </c>
      <c r="C10" s="12" t="inlineStr">
        <is>
          <t>Food Sales</t>
        </is>
      </c>
      <c r="D10" s="13" t="n">
        <v>0</v>
      </c>
      <c r="E10" s="14" t="inlineStr"/>
    </row>
    <row r="11">
      <c r="A11" s="12" t="inlineStr">
        <is>
          <t>A6</t>
        </is>
      </c>
      <c r="B11" s="12" t="inlineStr">
        <is>
          <t>Delivery - Other</t>
        </is>
      </c>
      <c r="C11" s="12" t="inlineStr"/>
      <c r="D11" s="13" t="n">
        <v>0</v>
      </c>
      <c r="E11" s="14" t="inlineStr"/>
    </row>
    <row r="12">
      <c r="A12" s="12" t="inlineStr">
        <is>
          <t>A7</t>
        </is>
      </c>
      <c r="B12" s="12" t="inlineStr">
        <is>
          <t>Catering / Events</t>
        </is>
      </c>
      <c r="C12" s="12" t="inlineStr"/>
      <c r="D12" s="13" t="n">
        <v>0</v>
      </c>
      <c r="E12" s="14" t="inlineStr"/>
    </row>
    <row r="13">
      <c r="A13" s="12" t="inlineStr">
        <is>
          <t>A8</t>
        </is>
      </c>
      <c r="B13" s="12" t="inlineStr">
        <is>
          <t>Other Revenue</t>
        </is>
      </c>
      <c r="C13" s="12" t="inlineStr"/>
      <c r="D13" s="13" t="n">
        <v>0</v>
      </c>
      <c r="E13" s="14" t="inlineStr"/>
    </row>
    <row r="14">
      <c r="A14" s="15" t="inlineStr"/>
      <c r="B14" s="15" t="inlineStr">
        <is>
          <t>TOTAL REVENUE</t>
        </is>
      </c>
      <c r="C14" s="15" t="inlineStr"/>
      <c r="D14" s="16">
        <f>SUM(D6:D13)</f>
        <v/>
      </c>
      <c r="E14" s="15" t="inlineStr"/>
    </row>
    <row r="16" ht="24" customHeight="1">
      <c r="A16" s="11" t="inlineStr">
        <is>
          <t>SECTION B: COST OF GOODS SOLD (COGS)</t>
        </is>
      </c>
    </row>
    <row r="17">
      <c r="A17" s="12" t="inlineStr">
        <is>
          <t>B1</t>
        </is>
      </c>
      <c r="B17" s="12" t="inlineStr">
        <is>
          <t>Raw Material / Food Cost</t>
        </is>
      </c>
      <c r="C17" s="12" t="inlineStr"/>
      <c r="D17" s="13" t="n">
        <v>0</v>
      </c>
      <c r="E17" s="14" t="inlineStr"/>
    </row>
    <row r="18">
      <c r="A18" s="12" t="inlineStr">
        <is>
          <t>B2</t>
        </is>
      </c>
      <c r="B18" s="12" t="inlineStr">
        <is>
          <t>Beverage Cost</t>
        </is>
      </c>
      <c r="C18" s="12" t="inlineStr"/>
      <c r="D18" s="13" t="n">
        <v>0</v>
      </c>
      <c r="E18" s="14" t="inlineStr"/>
    </row>
    <row r="19">
      <c r="A19" s="12" t="inlineStr">
        <is>
          <t>B3</t>
        </is>
      </c>
      <c r="B19" s="12" t="inlineStr">
        <is>
          <t>Packaging Material</t>
        </is>
      </c>
      <c r="C19" s="12" t="inlineStr">
        <is>
          <t>(Delivery orders)</t>
        </is>
      </c>
      <c r="D19" s="13" t="n">
        <v>0</v>
      </c>
      <c r="E19" s="14" t="inlineStr"/>
    </row>
    <row r="20">
      <c r="A20" s="12" t="inlineStr">
        <is>
          <t>B4</t>
        </is>
      </c>
      <c r="B20" s="12" t="inlineStr">
        <is>
          <t>Delivery Platform Commission</t>
        </is>
      </c>
      <c r="C20" s="12" t="inlineStr">
        <is>
          <t>Zomato (23%) + Swiggy (23%)</t>
        </is>
      </c>
      <c r="D20" s="13" t="n">
        <v>0</v>
      </c>
      <c r="E20" s="14" t="inlineStr"/>
    </row>
    <row r="21">
      <c r="A21" s="15" t="inlineStr"/>
      <c r="B21" s="15" t="inlineStr">
        <is>
          <t>TOTAL COGS</t>
        </is>
      </c>
      <c r="C21" s="15" t="inlineStr"/>
      <c r="D21" s="16">
        <f>SUM(D17:D20)</f>
        <v/>
      </c>
      <c r="E21" s="15" t="inlineStr"/>
    </row>
    <row r="22">
      <c r="A22" s="15" t="inlineStr"/>
      <c r="B22" s="15" t="inlineStr">
        <is>
          <t>GROSS PROFIT</t>
        </is>
      </c>
      <c r="C22" s="15" t="inlineStr"/>
      <c r="D22" s="16">
        <f>D14-D21</f>
        <v/>
      </c>
      <c r="E22" s="15" t="inlineStr"/>
    </row>
    <row r="23">
      <c r="A23" s="17" t="inlineStr"/>
      <c r="B23" s="18" t="inlineStr">
        <is>
          <t>Gross Profit Margin %</t>
        </is>
      </c>
      <c r="C23" s="17" t="inlineStr"/>
      <c r="D23" s="19">
        <f>IF(D14&gt;0,D22/D14,0)</f>
        <v/>
      </c>
      <c r="E23" s="20" t="inlineStr">
        <is>
          <t>Benchmark: 55-65%</t>
        </is>
      </c>
    </row>
    <row r="25" ht="24" customHeight="1">
      <c r="A25" s="11" t="inlineStr">
        <is>
          <t>SECTION C: OPERATING EXPENSES</t>
        </is>
      </c>
    </row>
    <row r="26">
      <c r="A26" s="12" t="inlineStr">
        <is>
          <t>C1</t>
        </is>
      </c>
      <c r="B26" s="12" t="inlineStr">
        <is>
          <t>Staff Salaries</t>
        </is>
      </c>
      <c r="C26" s="12" t="inlineStr">
        <is>
          <t>Kitchen</t>
        </is>
      </c>
      <c r="D26" s="13" t="n">
        <v>0</v>
      </c>
      <c r="E26" s="14" t="inlineStr"/>
    </row>
    <row r="27">
      <c r="A27" s="12" t="inlineStr">
        <is>
          <t>C2</t>
        </is>
      </c>
      <c r="B27" s="12" t="inlineStr">
        <is>
          <t>Staff Salaries</t>
        </is>
      </c>
      <c r="C27" s="12" t="inlineStr">
        <is>
          <t>Service / FOH</t>
        </is>
      </c>
      <c r="D27" s="13" t="n">
        <v>0</v>
      </c>
      <c r="E27" s="14" t="inlineStr"/>
    </row>
    <row r="28">
      <c r="A28" s="12" t="inlineStr">
        <is>
          <t>C3</t>
        </is>
      </c>
      <c r="B28" s="12" t="inlineStr">
        <is>
          <t>Staff Salaries</t>
        </is>
      </c>
      <c r="C28" s="12" t="inlineStr">
        <is>
          <t>Management</t>
        </is>
      </c>
      <c r="D28" s="13" t="n">
        <v>0</v>
      </c>
      <c r="E28" s="14" t="inlineStr"/>
    </row>
    <row r="29">
      <c r="A29" s="12" t="inlineStr">
        <is>
          <t>C4</t>
        </is>
      </c>
      <c r="B29" s="12" t="inlineStr">
        <is>
          <t>PF Contributions</t>
        </is>
      </c>
      <c r="C29" s="12" t="inlineStr">
        <is>
          <t>(Employer share 12%)</t>
        </is>
      </c>
      <c r="D29" s="13" t="n">
        <v>0</v>
      </c>
      <c r="E29" s="14" t="inlineStr">
        <is>
          <t>EPF Act 1952, Section 6</t>
        </is>
      </c>
    </row>
    <row r="30">
      <c r="A30" s="12" t="inlineStr">
        <is>
          <t>C5</t>
        </is>
      </c>
      <c r="B30" s="12" t="inlineStr">
        <is>
          <t>ESI Contributions</t>
        </is>
      </c>
      <c r="C30" s="12" t="inlineStr">
        <is>
          <t>(Employer 3.25%, if eligible)</t>
        </is>
      </c>
      <c r="D30" s="13" t="n">
        <v>0</v>
      </c>
      <c r="E30" s="14" t="inlineStr">
        <is>
          <t>ESI Act 1948; ceiling: Rs.21,000/month</t>
        </is>
      </c>
    </row>
    <row r="31">
      <c r="A31" s="12" t="inlineStr">
        <is>
          <t>C6</t>
        </is>
      </c>
      <c r="B31" s="12" t="inlineStr">
        <is>
          <t>Rent / Premises</t>
        </is>
      </c>
      <c r="C31" s="12" t="inlineStr"/>
      <c r="D31" s="13" t="n">
        <v>0</v>
      </c>
      <c r="E31" s="14" t="inlineStr"/>
    </row>
    <row r="32">
      <c r="A32" s="12" t="inlineStr">
        <is>
          <t>C7</t>
        </is>
      </c>
      <c r="B32" s="12" t="inlineStr">
        <is>
          <t>Electricity</t>
        </is>
      </c>
      <c r="C32" s="12" t="inlineStr"/>
      <c r="D32" s="13" t="n">
        <v>0</v>
      </c>
      <c r="E32" s="14" t="inlineStr"/>
    </row>
    <row r="33">
      <c r="A33" s="12" t="inlineStr">
        <is>
          <t>C8</t>
        </is>
      </c>
      <c r="B33" s="12" t="inlineStr">
        <is>
          <t>Water / Utilities</t>
        </is>
      </c>
      <c r="C33" s="12" t="inlineStr"/>
      <c r="D33" s="13" t="n">
        <v>0</v>
      </c>
      <c r="E33" s="14" t="inlineStr"/>
    </row>
    <row r="34">
      <c r="A34" s="12" t="inlineStr">
        <is>
          <t>C9</t>
        </is>
      </c>
      <c r="B34" s="12" t="inlineStr">
        <is>
          <t>Gas / LPG</t>
        </is>
      </c>
      <c r="C34" s="12" t="inlineStr"/>
      <c r="D34" s="13" t="n">
        <v>0</v>
      </c>
      <c r="E34" s="14" t="inlineStr"/>
    </row>
    <row r="35">
      <c r="A35" s="12" t="inlineStr">
        <is>
          <t>C10</t>
        </is>
      </c>
      <c r="B35" s="12" t="inlineStr">
        <is>
          <t>Internet &amp; Telephone</t>
        </is>
      </c>
      <c r="C35" s="12" t="inlineStr"/>
      <c r="D35" s="13" t="n">
        <v>0</v>
      </c>
      <c r="E35" s="14" t="inlineStr"/>
    </row>
    <row r="36">
      <c r="A36" s="12" t="inlineStr">
        <is>
          <t>C11</t>
        </is>
      </c>
      <c r="B36" s="12" t="inlineStr">
        <is>
          <t>Marketing &amp; Advertising</t>
        </is>
      </c>
      <c r="C36" s="12" t="inlineStr">
        <is>
          <t>Social media, print</t>
        </is>
      </c>
      <c r="D36" s="13" t="n">
        <v>0</v>
      </c>
      <c r="E36" s="14" t="inlineStr"/>
    </row>
    <row r="37">
      <c r="A37" s="12" t="inlineStr">
        <is>
          <t>C12</t>
        </is>
      </c>
      <c r="B37" s="12" t="inlineStr">
        <is>
          <t>Equipment Maintenance</t>
        </is>
      </c>
      <c r="C37" s="12" t="inlineStr"/>
      <c r="D37" s="13" t="n">
        <v>0</v>
      </c>
      <c r="E37" s="14" t="inlineStr"/>
    </row>
    <row r="38">
      <c r="A38" s="12" t="inlineStr">
        <is>
          <t>C13</t>
        </is>
      </c>
      <c r="B38" s="12" t="inlineStr">
        <is>
          <t>Housekeeping &amp; Hygiene</t>
        </is>
      </c>
      <c r="C38" s="12" t="inlineStr">
        <is>
          <t>Pest control, laundry</t>
        </is>
      </c>
      <c r="D38" s="13" t="n">
        <v>0</v>
      </c>
      <c r="E38" s="14" t="inlineStr"/>
    </row>
    <row r="39">
      <c r="A39" s="12" t="inlineStr">
        <is>
          <t>C14</t>
        </is>
      </c>
      <c r="B39" s="12" t="inlineStr">
        <is>
          <t>FSSAI &amp; License Fees</t>
        </is>
      </c>
      <c r="C39" s="12" t="inlineStr">
        <is>
          <t>(Amortised monthly)</t>
        </is>
      </c>
      <c r="D39" s="13" t="n">
        <v>0</v>
      </c>
      <c r="E39" s="14" t="inlineStr">
        <is>
          <t>FSS Act, 2006</t>
        </is>
      </c>
    </row>
    <row r="40">
      <c r="A40" s="12" t="inlineStr">
        <is>
          <t>C15</t>
        </is>
      </c>
      <c r="B40" s="12" t="inlineStr">
        <is>
          <t>Printing &amp; Stationery</t>
        </is>
      </c>
      <c r="C40" s="12" t="inlineStr">
        <is>
          <t>KOT pads, menus</t>
        </is>
      </c>
      <c r="D40" s="13" t="n">
        <v>0</v>
      </c>
      <c r="E40" s="14" t="inlineStr"/>
    </row>
    <row r="41">
      <c r="A41" s="12" t="inlineStr">
        <is>
          <t>C16</t>
        </is>
      </c>
      <c r="B41" s="12" t="inlineStr">
        <is>
          <t>Bank Charges &amp; POS Fees</t>
        </is>
      </c>
      <c r="C41" s="12" t="inlineStr"/>
      <c r="D41" s="13" t="n">
        <v>0</v>
      </c>
      <c r="E41" s="14" t="inlineStr"/>
    </row>
    <row r="42">
      <c r="A42" s="12" t="inlineStr">
        <is>
          <t>C17</t>
        </is>
      </c>
      <c r="B42" s="12" t="inlineStr">
        <is>
          <t>Miscellaneous</t>
        </is>
      </c>
      <c r="C42" s="12" t="inlineStr"/>
      <c r="D42" s="13" t="n">
        <v>0</v>
      </c>
      <c r="E42" s="14" t="inlineStr"/>
    </row>
    <row r="43">
      <c r="A43" s="15" t="inlineStr"/>
      <c r="B43" s="15" t="inlineStr">
        <is>
          <t>TOTAL OPERATING EXPENSES</t>
        </is>
      </c>
      <c r="C43" s="15" t="inlineStr"/>
      <c r="D43" s="16">
        <f>SUM(D26:D42)</f>
        <v/>
      </c>
      <c r="E43" s="15" t="inlineStr"/>
    </row>
    <row r="45" ht="24" customHeight="1">
      <c r="A45" s="11" t="inlineStr">
        <is>
          <t>SECTION D: PROFITABILITY</t>
        </is>
      </c>
    </row>
    <row r="46">
      <c r="A46" s="15" t="inlineStr">
        <is>
          <t>D1</t>
        </is>
      </c>
      <c r="B46" s="15" t="inlineStr">
        <is>
          <t>EBITDA</t>
        </is>
      </c>
      <c r="C46" s="15" t="inlineStr"/>
      <c r="D46" s="16">
        <f>D22-D43</f>
        <v/>
      </c>
      <c r="E46" s="15" t="inlineStr"/>
    </row>
    <row r="47">
      <c r="A47" s="12" t="inlineStr">
        <is>
          <t>D2</t>
        </is>
      </c>
      <c r="B47" s="18" t="inlineStr">
        <is>
          <t>EBITDA Margin %</t>
        </is>
      </c>
      <c r="C47" s="17" t="inlineStr"/>
      <c r="D47" s="19">
        <f>IF(D14&gt;0,D46/D14,0)</f>
        <v/>
      </c>
      <c r="E47" s="20" t="inlineStr">
        <is>
          <t>Benchmark: 15-20%</t>
        </is>
      </c>
    </row>
    <row r="48">
      <c r="A48" s="12" t="inlineStr">
        <is>
          <t>D3</t>
        </is>
      </c>
      <c r="B48" s="12" t="inlineStr">
        <is>
          <t>Depreciation (monthly)</t>
        </is>
      </c>
      <c r="C48" s="12" t="inlineStr"/>
      <c r="D48" s="13" t="n">
        <v>0</v>
      </c>
      <c r="E48" s="14" t="inlineStr">
        <is>
          <t>Input your monthly depreciation</t>
        </is>
      </c>
    </row>
    <row r="49">
      <c r="A49" s="12" t="inlineStr">
        <is>
          <t>D4</t>
        </is>
      </c>
      <c r="B49" s="12" t="inlineStr">
        <is>
          <t>Interest on Loans</t>
        </is>
      </c>
      <c r="C49" s="12" t="inlineStr"/>
      <c r="D49" s="13" t="n">
        <v>0</v>
      </c>
      <c r="E49" s="14" t="inlineStr">
        <is>
          <t>EMI interest portion only</t>
        </is>
      </c>
    </row>
    <row r="50">
      <c r="A50" s="15" t="inlineStr">
        <is>
          <t>D5</t>
        </is>
      </c>
      <c r="B50" s="15" t="inlineStr">
        <is>
          <t>Profit Before Tax (PBT)</t>
        </is>
      </c>
      <c r="C50" s="15" t="inlineStr"/>
      <c r="D50" s="16">
        <f>D46-D48-D49</f>
        <v/>
      </c>
      <c r="E50" s="15" t="inlineStr"/>
    </row>
    <row r="51">
      <c r="A51" s="12" t="inlineStr">
        <is>
          <t>D6</t>
        </is>
      </c>
      <c r="B51" s="12" t="inlineStr">
        <is>
          <t>Income Tax Provision</t>
        </is>
      </c>
      <c r="C51" s="12" t="inlineStr"/>
      <c r="D51" s="13" t="n">
        <v>0</v>
      </c>
      <c r="E51" s="14" t="inlineStr">
        <is>
          <t>Advance tax / estimated provision</t>
        </is>
      </c>
    </row>
    <row r="52">
      <c r="A52" s="15" t="inlineStr">
        <is>
          <t>D7</t>
        </is>
      </c>
      <c r="B52" s="15" t="inlineStr">
        <is>
          <t>NET PROFIT (PAT)</t>
        </is>
      </c>
      <c r="C52" s="15" t="inlineStr"/>
      <c r="D52" s="16">
        <f>D50-D51</f>
        <v/>
      </c>
      <c r="E52" s="15" t="inlineStr"/>
    </row>
    <row r="53">
      <c r="A53" s="12" t="inlineStr">
        <is>
          <t>D8</t>
        </is>
      </c>
      <c r="B53" s="18" t="inlineStr">
        <is>
          <t>Net Profit Margin %</t>
        </is>
      </c>
      <c r="C53" s="17" t="inlineStr"/>
      <c r="D53" s="19">
        <f>IF(D14&gt;0,D52/D14,0)</f>
        <v/>
      </c>
      <c r="E53" s="20" t="inlineStr">
        <is>
          <t>Benchmark: 10-15%</t>
        </is>
      </c>
    </row>
    <row r="55">
      <c r="A55" s="6" t="inlineStr">
        <is>
          <t>Powered by Petpooja POSS — petpooja.com/poss | © 2026 Prayosha Food Services Pvt. Ltd.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89B7"/>
  <mergeCells count="7">
    <mergeCell ref="A55:E55"/>
    <mergeCell ref="A16:E16"/>
    <mergeCell ref="A25:E25"/>
    <mergeCell ref="A1:E1"/>
    <mergeCell ref="A5:E5"/>
    <mergeCell ref="A45:E45"/>
    <mergeCell ref="A3:E3"/>
  </mergeCells>
  <conditionalFormatting sqref="D52">
    <cfRule type="cellIs" priority="1" operator="lessThan" dxfId="0">
      <formula>0</formula>
    </cfRule>
    <cfRule type="cellIs" priority="2" operator="greaterThan" dxfId="1">
      <formula>0</formula>
    </cfRule>
  </conditionalFormatting>
  <dataValidations count="3">
    <dataValidation sqref="B2" showDropDown="0" showInputMessage="0" showErrorMessage="0" allowBlank="0" type="list">
      <formula1>"April,May,June,July,August,September,October,November,December,January,February,March"</formula1>
    </dataValidation>
    <dataValidation sqref="D2" showDropDown="0" showInputMessage="0" showErrorMessage="0" allowBlank="0" type="list">
      <formula1>"FY 2025-26,FY 2026-27,FY 2027-28"</formula1>
    </dataValidation>
    <dataValidation sqref="D6 D7 D8 D9 D10 D11 D12 D13 D17 D18 D19 D20 D26 D27 D28 D29 D30 D31 D32 D33 D34 D35 D36 D37 D38 D39 D40 D41 D42 D48 D49 D51" showDropDown="0" showInputMessage="0" showErrorMessage="0" allowBlank="0" errorTitle="Invalid Amount" error="Amount must be zero or positive" type="whole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C52031"/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25" customWidth="1" min="1" max="1"/>
    <col width="30" customWidth="1" min="2" max="2"/>
    <col width="18" customWidth="1" min="3" max="3"/>
    <col width="18" customWidth="1" min="4" max="4"/>
    <col width="22" customWidth="1" min="5" max="5"/>
    <col width="40" customWidth="1" min="6" max="6"/>
  </cols>
  <sheetData>
    <row r="1" ht="36" customHeight="1">
      <c r="A1" s="7" t="inlineStr">
        <is>
          <t>KPI Dashboard - Restaurant Health Check</t>
        </is>
      </c>
    </row>
    <row r="2">
      <c r="A2" s="9" t="inlineStr">
        <is>
          <t>All KPIs auto-calculated from Monthly P&amp;L sheet. Compare your numbers against Indian restaurant benchmarks.</t>
        </is>
      </c>
    </row>
    <row r="4" ht="28" customHeight="1">
      <c r="A4" s="10" t="inlineStr">
        <is>
          <t>KPI</t>
        </is>
      </c>
      <c r="B4" s="10" t="inlineStr">
        <is>
          <t>Formula</t>
        </is>
      </c>
      <c r="C4" s="10" t="inlineStr">
        <is>
          <t>Your Restaurant</t>
        </is>
      </c>
      <c r="D4" s="10" t="inlineStr">
        <is>
          <t>Benchmark</t>
        </is>
      </c>
      <c r="E4" s="10" t="inlineStr">
        <is>
          <t>Status</t>
        </is>
      </c>
      <c r="F4" s="10" t="inlineStr">
        <is>
          <t>Action</t>
        </is>
      </c>
    </row>
    <row r="5">
      <c r="A5" s="18" t="inlineStr">
        <is>
          <t>Food Cost %</t>
        </is>
      </c>
      <c r="B5" s="12" t="inlineStr">
        <is>
          <t>Food Cost / Total Revenue</t>
        </is>
      </c>
      <c r="C5" s="21">
        <f>IF('Monthly P&amp;L'!D14&gt;0,'Monthly P&amp;L'!D17/'Monthly P&amp;L'!D14,0)</f>
        <v/>
      </c>
      <c r="D5" s="22" t="inlineStr">
        <is>
          <t>28-35%</t>
        </is>
      </c>
      <c r="E5" s="22">
        <f>IF('Monthly P&amp;L'!D14=0,"No Data",IF('Monthly P&amp;L'!D17/'Monthly P&amp;L'!D14&gt;0.35,"Above Benchmark",IF('Monthly P&amp;L'!D17/'Monthly P&amp;L'!D14&lt;0.28,"Below Benchmark","On Track")))</f>
        <v/>
      </c>
      <c r="F5" s="20" t="inlineStr">
        <is>
          <t>Above 35%: check wastage, portion sizes, vendor pricing</t>
        </is>
      </c>
    </row>
    <row r="6">
      <c r="A6" s="18" t="inlineStr">
        <is>
          <t>Beverage Cost %</t>
        </is>
      </c>
      <c r="B6" s="12" t="inlineStr">
        <is>
          <t>Beverage Cost / Total Revenue</t>
        </is>
      </c>
      <c r="C6" s="21">
        <f>IF('Monthly P&amp;L'!D14&gt;0,'Monthly P&amp;L'!D18/'Monthly P&amp;L'!D14,0)</f>
        <v/>
      </c>
      <c r="D6" s="22" t="inlineStr">
        <is>
          <t>25-30%</t>
        </is>
      </c>
      <c r="E6" s="22">
        <f>IF('Monthly P&amp;L'!D14=0,"No Data",IF('Monthly P&amp;L'!D18/'Monthly P&amp;L'!D14&gt;0.30,"Above Benchmark",IF('Monthly P&amp;L'!D18/'Monthly P&amp;L'!D14&lt;0.25,"Below Benchmark","On Track")))</f>
        <v/>
      </c>
      <c r="F6" s="20" t="inlineStr">
        <is>
          <t>Renegotiate with beverage distributors if above 30%</t>
        </is>
      </c>
    </row>
    <row r="7">
      <c r="A7" s="18" t="inlineStr">
        <is>
          <t>Platform Commission %</t>
        </is>
      </c>
      <c r="B7" s="12" t="inlineStr">
        <is>
          <t>Commission / Total Revenue</t>
        </is>
      </c>
      <c r="C7" s="21">
        <f>IF('Monthly P&amp;L'!D14&gt;0,'Monthly P&amp;L'!D20/'Monthly P&amp;L'!D14,0)</f>
        <v/>
      </c>
      <c r="D7" s="22" t="inlineStr">
        <is>
          <t>20-25% (of delivery)</t>
        </is>
      </c>
      <c r="E7" s="22">
        <f>IF('Monthly P&amp;L'!D14=0,"No Data",IF('Monthly P&amp;L'!D20/'Monthly P&amp;L'!D14&gt;0.25,"Above Benchmark","On Track"))</f>
        <v/>
      </c>
      <c r="F7" s="20" t="inlineStr">
        <is>
          <t>Negotiate volume-based discounts with Zomato/Swiggy</t>
        </is>
      </c>
    </row>
    <row r="8">
      <c r="A8" s="18" t="inlineStr">
        <is>
          <t>Labor Cost %</t>
        </is>
      </c>
      <c r="B8" s="12" t="inlineStr">
        <is>
          <t>Total Staff / Total Revenue</t>
        </is>
      </c>
      <c r="C8" s="21">
        <f>IF('Monthly P&amp;L'!D14&gt;0,SUM('Monthly P&amp;L'!D26:'Monthly P&amp;L'!D30)/'Monthly P&amp;L'!D14,0)</f>
        <v/>
      </c>
      <c r="D8" s="22" t="inlineStr">
        <is>
          <t>20-25%</t>
        </is>
      </c>
      <c r="E8" s="22">
        <f>IF('Monthly P&amp;L'!D14=0,"No Data",IF(SUM('Monthly P&amp;L'!D26:'Monthly P&amp;L'!D30)/'Monthly P&amp;L'!D14&gt;0.25,"Above Benchmark",IF(SUM('Monthly P&amp;L'!D26:'Monthly P&amp;L'!D30)/'Monthly P&amp;L'!D14&lt;0.20,"Below Benchmark","On Track")))</f>
        <v/>
      </c>
      <c r="F8" s="20" t="inlineStr">
        <is>
          <t>Review shift scheduling; consider Attendo for optimisation</t>
        </is>
      </c>
    </row>
    <row r="9">
      <c r="A9" s="18" t="inlineStr">
        <is>
          <t>Rent %</t>
        </is>
      </c>
      <c r="B9" s="12" t="inlineStr">
        <is>
          <t>Rent / Total Revenue</t>
        </is>
      </c>
      <c r="C9" s="21">
        <f>IF('Monthly P&amp;L'!D14&gt;0,'Monthly P&amp;L'!D31/'Monthly P&amp;L'!D14,0)</f>
        <v/>
      </c>
      <c r="D9" s="22" t="inlineStr">
        <is>
          <t>8-12%</t>
        </is>
      </c>
      <c r="E9" s="22">
        <f>IF('Monthly P&amp;L'!D14=0,"No Data",IF('Monthly P&amp;L'!D31/'Monthly P&amp;L'!D14&gt;0.12,"Above Benchmark",IF('Monthly P&amp;L'!D31/'Monthly P&amp;L'!D14&lt;0.08,"Below Benchmark","On Track")))</f>
        <v/>
      </c>
      <c r="F9" s="20" t="inlineStr">
        <is>
          <t>Above 12%: either increase revenue or renegotiate lease</t>
        </is>
      </c>
    </row>
    <row r="10">
      <c r="A10" s="18" t="inlineStr">
        <is>
          <t>Gross Margin %</t>
        </is>
      </c>
      <c r="B10" s="12" t="inlineStr">
        <is>
          <t>Gross Profit / Total Revenue</t>
        </is>
      </c>
      <c r="C10" s="21">
        <f>IF('Monthly P&amp;L'!D14&gt;0,'Monthly P&amp;L'!D22/'Monthly P&amp;L'!D14,0)</f>
        <v/>
      </c>
      <c r="D10" s="22" t="inlineStr">
        <is>
          <t>55-65%</t>
        </is>
      </c>
      <c r="E10" s="22">
        <f>IF('Monthly P&amp;L'!D14=0,"No Data",IF('Monthly P&amp;L'!D22/'Monthly P&amp;L'!D14&lt;0.55,"Below Benchmark",IF('Monthly P&amp;L'!D22/'Monthly P&amp;L'!D14&gt;0.65,"Above Benchmark","On Track")))</f>
        <v/>
      </c>
      <c r="F10" s="20" t="inlineStr">
        <is>
          <t>Below 55%: food cost or delivery commissions eating margins</t>
        </is>
      </c>
    </row>
    <row r="11">
      <c r="A11" s="18" t="inlineStr">
        <is>
          <t>EBITDA Margin %</t>
        </is>
      </c>
      <c r="B11" s="12" t="inlineStr">
        <is>
          <t>EBITDA / Total Revenue</t>
        </is>
      </c>
      <c r="C11" s="21">
        <f>IF('Monthly P&amp;L'!D14&gt;0,'Monthly P&amp;L'!D46/'Monthly P&amp;L'!D14,0)</f>
        <v/>
      </c>
      <c r="D11" s="22" t="inlineStr">
        <is>
          <t>15-20%</t>
        </is>
      </c>
      <c r="E11" s="22">
        <f>IF('Monthly P&amp;L'!D14=0,"No Data",IF('Monthly P&amp;L'!D46/'Monthly P&amp;L'!D14&lt;0.15,"Below Benchmark",IF('Monthly P&amp;L'!D46/'Monthly P&amp;L'!D14&gt;0.20,"Above Benchmark","On Track")))</f>
        <v/>
      </c>
      <c r="F11" s="20" t="inlineStr">
        <is>
          <t>Below 15%: review operating expenses line by line</t>
        </is>
      </c>
    </row>
    <row r="12">
      <c r="A12" s="18" t="inlineStr">
        <is>
          <t>Net Profit Margin %</t>
        </is>
      </c>
      <c r="B12" s="12" t="inlineStr">
        <is>
          <t>Net Profit / Total Revenue</t>
        </is>
      </c>
      <c r="C12" s="21">
        <f>IF('Monthly P&amp;L'!D14&gt;0,'Monthly P&amp;L'!D52/'Monthly P&amp;L'!D14,0)</f>
        <v/>
      </c>
      <c r="D12" s="22" t="inlineStr">
        <is>
          <t>10-15%</t>
        </is>
      </c>
      <c r="E12" s="22">
        <f>IF('Monthly P&amp;L'!D14=0,"No Data",IF('Monthly P&amp;L'!D52/'Monthly P&amp;L'!D14&lt;0.10,"Below Benchmark",IF('Monthly P&amp;L'!D52/'Monthly P&amp;L'!D14&gt;0.15,"Above Benchmark","On Track")))</f>
        <v/>
      </c>
      <c r="F12" s="20" t="inlineStr">
        <is>
          <t>Below 10%: unsustainable long-term; re-examine pricing &amp; costs</t>
        </is>
      </c>
    </row>
    <row r="13">
      <c r="A13" s="18" t="inlineStr">
        <is>
          <t>Delivery Revenue %</t>
        </is>
      </c>
      <c r="B13" s="12" t="inlineStr">
        <is>
          <t>(Zomato + Swiggy + Other) / Revenue</t>
        </is>
      </c>
      <c r="C13" s="21">
        <f>IF('Monthly P&amp;L'!D14&gt;0,SUM('Monthly P&amp;L'!D9:'Monthly P&amp;L'!D11)/'Monthly P&amp;L'!D14,0)</f>
        <v/>
      </c>
      <c r="D13" s="22" t="inlineStr">
        <is>
          <t>20-40%</t>
        </is>
      </c>
      <c r="E13" s="22">
        <f>IF('Monthly P&amp;L'!D14=0,"No Data",IF(SUM('Monthly P&amp;L'!D9:'Monthly P&amp;L'!D11)/'Monthly P&amp;L'!D14&gt;0.40,"High delivery dependence",IF(SUM('Monthly P&amp;L'!D9:'Monthly P&amp;L'!D11)/'Monthly P&amp;L'!D14&lt;0.20,"Low delivery share","Balanced")))</f>
        <v/>
      </c>
      <c r="F13" s="20" t="inlineStr">
        <is>
          <t>Above 40%: high commission burden; build direct ordering channel</t>
        </is>
      </c>
    </row>
    <row r="15">
      <c r="A15" s="6" t="inlineStr">
        <is>
          <t>Benchmark ranges are directional working targets, not published standards. Replace them with your own. Applicable for Indian full-service restaurants. QSR benchmarks differ (food cost 30-38%).</t>
        </is>
      </c>
    </row>
    <row r="17">
      <c r="A17" s="3" t="inlineStr">
        <is>
          <t>KEY AMOUNTS (from Monthly P&amp;L)</t>
        </is>
      </c>
    </row>
    <row r="18">
      <c r="A18" s="18" t="inlineStr">
        <is>
          <t>Total Revenue</t>
        </is>
      </c>
      <c r="C18" s="16">
        <f>'Monthly P&amp;L'!D14</f>
        <v/>
      </c>
    </row>
    <row r="19">
      <c r="A19" s="18" t="inlineStr">
        <is>
          <t>Total COGS</t>
        </is>
      </c>
      <c r="C19" s="16">
        <f>'Monthly P&amp;L'!D21</f>
        <v/>
      </c>
    </row>
    <row r="20">
      <c r="A20" s="18" t="inlineStr">
        <is>
          <t>Gross Profit</t>
        </is>
      </c>
      <c r="C20" s="16">
        <f>'Monthly P&amp;L'!D22</f>
        <v/>
      </c>
    </row>
    <row r="21">
      <c r="A21" s="18" t="inlineStr">
        <is>
          <t>Total Operating Expenses</t>
        </is>
      </c>
      <c r="C21" s="16">
        <f>'Monthly P&amp;L'!D43</f>
        <v/>
      </c>
    </row>
    <row r="22">
      <c r="A22" s="18" t="inlineStr">
        <is>
          <t>EBITDA</t>
        </is>
      </c>
      <c r="C22" s="16">
        <f>'Monthly P&amp;L'!D46</f>
        <v/>
      </c>
    </row>
    <row r="23">
      <c r="A23" s="18" t="inlineStr">
        <is>
          <t>Net Profit</t>
        </is>
      </c>
      <c r="C23" s="16">
        <f>'Monthly P&amp;L'!D52</f>
        <v/>
      </c>
    </row>
    <row r="25">
      <c r="A25" s="6" t="inlineStr">
        <is>
          <t>Powered by Petpooja POSS — petpooja.com/poss | © 2026 Prayosha Food Services Pvt. Ltd.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89B7"/>
  <mergeCells count="5">
    <mergeCell ref="A2:F2"/>
    <mergeCell ref="A1:F1"/>
    <mergeCell ref="A17:F17"/>
    <mergeCell ref="A15:F15"/>
    <mergeCell ref="A25:F25"/>
  </mergeCells>
  <conditionalFormatting sqref="E5:E13">
    <cfRule type="cellIs" priority="1" operator="equal" dxfId="0">
      <formula>"Above Benchmark"</formula>
    </cfRule>
    <cfRule type="cellIs" priority="2" operator="equal" dxfId="2">
      <formula>"Below Benchmark"</formula>
    </cfRule>
    <cfRule type="cellIs" priority="3" operator="equal" dxfId="1">
      <formula>"On Track"</formula>
    </cfRule>
    <cfRule type="cellIs" priority="4" operator="equal" dxfId="2">
      <formula>"High delivery dependence"</formula>
    </cfRule>
    <cfRule type="cellIs" priority="5" operator="equal" dxfId="1">
      <formula>"Balanced"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tabColor rgb="009E9E9E"/>
    <outlinePr summaryBelow="1" summaryRight="1"/>
    <pageSetUpPr/>
  </sheetPr>
  <dimension ref="A1:E66"/>
  <sheetViews>
    <sheetView workbookViewId="0">
      <selection activeCell="A1" sqref="A1"/>
    </sheetView>
  </sheetViews>
  <sheetFormatPr baseColWidth="8" defaultRowHeight="15"/>
  <cols>
    <col width="8" customWidth="1" min="1" max="1"/>
    <col width="30" customWidth="1" min="2" max="2"/>
    <col width="25" customWidth="1" min="3" max="3"/>
    <col width="18" customWidth="1" min="4" max="4"/>
    <col width="14" customWidth="1" min="5" max="5"/>
  </cols>
  <sheetData>
    <row r="1" ht="36" customHeight="1">
      <c r="A1" s="23" t="inlineStr">
        <is>
          <t>Example: Spice Garden Restaurant, Pune</t>
        </is>
      </c>
    </row>
    <row r="2">
      <c r="A2" s="24" t="inlineStr">
        <is>
          <t>Mid-size fine dine | 60 covers | April 2026 | Koregaon Park, Pune</t>
        </is>
      </c>
    </row>
    <row r="3">
      <c r="A3" s="25" t="inlineStr">
        <is>
          <t>This is a sample P&amp;L for reference. Do NOT edit this sheet. Enter your own data in the Monthly P&amp;L sheet.</t>
        </is>
      </c>
    </row>
    <row r="5" ht="28" customHeight="1">
      <c r="A5" s="10" t="inlineStr">
        <is>
          <t>Sr. No.</t>
        </is>
      </c>
      <c r="B5" s="10" t="inlineStr">
        <is>
          <t>Category</t>
        </is>
      </c>
      <c r="C5" s="10" t="inlineStr">
        <is>
          <t>Sub-Category</t>
        </is>
      </c>
      <c r="D5" s="10" t="inlineStr">
        <is>
          <t>Amount (₹)</t>
        </is>
      </c>
      <c r="E5" s="10" t="inlineStr">
        <is>
          <t>% of Revenue</t>
        </is>
      </c>
    </row>
    <row r="6" ht="24" customHeight="1">
      <c r="A6" s="11" t="inlineStr">
        <is>
          <t>REVENUE</t>
        </is>
      </c>
    </row>
    <row r="7">
      <c r="A7" s="12" t="inlineStr">
        <is>
          <t>A1</t>
        </is>
      </c>
      <c r="B7" s="12" t="inlineStr">
        <is>
          <t>Dine-In Revenue</t>
        </is>
      </c>
      <c r="C7" s="12" t="inlineStr">
        <is>
          <t>Food</t>
        </is>
      </c>
      <c r="D7" s="26" t="n">
        <v>320000</v>
      </c>
      <c r="E7" s="27" t="n">
        <v>0.4210526315789473</v>
      </c>
    </row>
    <row r="8">
      <c r="A8" s="12" t="inlineStr">
        <is>
          <t>A2</t>
        </is>
      </c>
      <c r="B8" s="12" t="inlineStr">
        <is>
          <t>Dine-In Revenue</t>
        </is>
      </c>
      <c r="C8" s="12" t="inlineStr">
        <is>
          <t>Beverages &amp; Bar</t>
        </is>
      </c>
      <c r="D8" s="26" t="n">
        <v>80000</v>
      </c>
      <c r="E8" s="27" t="n">
        <v>0.1052631578947368</v>
      </c>
    </row>
    <row r="9">
      <c r="A9" s="12" t="inlineStr">
        <is>
          <t>A3</t>
        </is>
      </c>
      <c r="B9" s="12" t="inlineStr">
        <is>
          <t>Takeaway / Parcel</t>
        </is>
      </c>
      <c r="C9" s="12" t="inlineStr"/>
      <c r="D9" s="26" t="n">
        <v>60000</v>
      </c>
      <c r="E9" s="27" t="n">
        <v>0.07894736842105263</v>
      </c>
    </row>
    <row r="10">
      <c r="A10" s="12" t="inlineStr">
        <is>
          <t>A4</t>
        </is>
      </c>
      <c r="B10" s="12" t="inlineStr">
        <is>
          <t>Delivery - Zomato</t>
        </is>
      </c>
      <c r="C10" s="12" t="inlineStr">
        <is>
          <t>Food Sales</t>
        </is>
      </c>
      <c r="D10" s="26" t="n">
        <v>140000</v>
      </c>
      <c r="E10" s="27" t="n">
        <v>0.1842105263157895</v>
      </c>
    </row>
    <row r="11">
      <c r="A11" s="12" t="inlineStr">
        <is>
          <t>A5</t>
        </is>
      </c>
      <c r="B11" s="12" t="inlineStr">
        <is>
          <t>Delivery - Swiggy</t>
        </is>
      </c>
      <c r="C11" s="12" t="inlineStr">
        <is>
          <t>Food Sales</t>
        </is>
      </c>
      <c r="D11" s="26" t="n">
        <v>120000</v>
      </c>
      <c r="E11" s="27" t="n">
        <v>0.1578947368421053</v>
      </c>
    </row>
    <row r="12">
      <c r="A12" s="12" t="inlineStr">
        <is>
          <t>A6</t>
        </is>
      </c>
      <c r="B12" s="12" t="inlineStr">
        <is>
          <t>Delivery - Other</t>
        </is>
      </c>
      <c r="C12" s="12" t="inlineStr"/>
      <c r="D12" s="26" t="n">
        <v>0</v>
      </c>
      <c r="E12" s="27" t="n">
        <v>0</v>
      </c>
    </row>
    <row r="13">
      <c r="A13" s="12" t="inlineStr">
        <is>
          <t>A7</t>
        </is>
      </c>
      <c r="B13" s="12" t="inlineStr">
        <is>
          <t>Catering / Events</t>
        </is>
      </c>
      <c r="C13" s="12" t="inlineStr">
        <is>
          <t>Wedding booking</t>
        </is>
      </c>
      <c r="D13" s="26" t="n">
        <v>40000</v>
      </c>
      <c r="E13" s="27" t="n">
        <v>0.05263157894736842</v>
      </c>
    </row>
    <row r="14">
      <c r="A14" s="12" t="inlineStr">
        <is>
          <t>A8</t>
        </is>
      </c>
      <c r="B14" s="12" t="inlineStr">
        <is>
          <t>Other Revenue</t>
        </is>
      </c>
      <c r="C14" s="12" t="inlineStr"/>
      <c r="D14" s="26" t="n">
        <v>0</v>
      </c>
      <c r="E14" s="27" t="n">
        <v>0</v>
      </c>
    </row>
    <row r="15">
      <c r="A15" s="15" t="inlineStr"/>
      <c r="B15" s="15" t="inlineStr">
        <is>
          <t>TOTAL REVENUE</t>
        </is>
      </c>
      <c r="C15" s="15" t="inlineStr"/>
      <c r="D15" s="16" t="n">
        <v>760000</v>
      </c>
      <c r="E15" s="19" t="n">
        <v>1</v>
      </c>
    </row>
    <row r="17" ht="24" customHeight="1">
      <c r="A17" s="11" t="inlineStr">
        <is>
          <t>COST OF GOODS SOLD (COGS)</t>
        </is>
      </c>
    </row>
    <row r="18">
      <c r="A18" s="12" t="inlineStr">
        <is>
          <t>B1</t>
        </is>
      </c>
      <c r="B18" s="12" t="inlineStr">
        <is>
          <t>Raw Material / Food Cost</t>
        </is>
      </c>
      <c r="C18" s="12" t="inlineStr"/>
      <c r="D18" s="26" t="n">
        <v>228000</v>
      </c>
      <c r="E18" s="27" t="n">
        <v>0.3</v>
      </c>
    </row>
    <row r="19">
      <c r="A19" s="12" t="inlineStr">
        <is>
          <t>B2</t>
        </is>
      </c>
      <c r="B19" s="12" t="inlineStr">
        <is>
          <t>Beverage Cost</t>
        </is>
      </c>
      <c r="C19" s="12" t="inlineStr"/>
      <c r="D19" s="26" t="n">
        <v>24000</v>
      </c>
      <c r="E19" s="27" t="n">
        <v>0.03157894736842105</v>
      </c>
    </row>
    <row r="20">
      <c r="A20" s="12" t="inlineStr">
        <is>
          <t>B3</t>
        </is>
      </c>
      <c r="B20" s="12" t="inlineStr">
        <is>
          <t>Packaging Material</t>
        </is>
      </c>
      <c r="C20" s="12" t="inlineStr">
        <is>
          <t>Delivery orders</t>
        </is>
      </c>
      <c r="D20" s="26" t="n">
        <v>19500</v>
      </c>
      <c r="E20" s="27" t="n">
        <v>0.02565789473684211</v>
      </c>
    </row>
    <row r="21">
      <c r="A21" s="12" t="inlineStr">
        <is>
          <t>B4</t>
        </is>
      </c>
      <c r="B21" s="12" t="inlineStr">
        <is>
          <t>Delivery Platform Commission</t>
        </is>
      </c>
      <c r="C21" s="12" t="inlineStr">
        <is>
          <t>23% of delivery revenue</t>
        </is>
      </c>
      <c r="D21" s="26" t="n">
        <v>59800</v>
      </c>
      <c r="E21" s="27" t="n">
        <v>0.07868421052631579</v>
      </c>
    </row>
    <row r="22">
      <c r="A22" s="15" t="n"/>
      <c r="B22" s="15" t="inlineStr">
        <is>
          <t>TOTAL COGS</t>
        </is>
      </c>
      <c r="C22" s="15" t="n"/>
      <c r="D22" s="16" t="n">
        <v>331300</v>
      </c>
      <c r="E22" s="19" t="n">
        <v>0.4359210526315789</v>
      </c>
    </row>
    <row r="23">
      <c r="A23" s="28" t="n"/>
      <c r="B23" s="28" t="inlineStr">
        <is>
          <t>GROSS PROFIT</t>
        </is>
      </c>
      <c r="C23" s="28" t="n"/>
      <c r="D23" s="29" t="n">
        <v>428700</v>
      </c>
      <c r="E23" s="30" t="n">
        <v>0.564078947368421</v>
      </c>
    </row>
    <row r="25" ht="24" customHeight="1">
      <c r="A25" s="11" t="inlineStr">
        <is>
          <t>OPERATING EXPENSES</t>
        </is>
      </c>
    </row>
    <row r="26">
      <c r="A26" s="12" t="inlineStr">
        <is>
          <t>C1</t>
        </is>
      </c>
      <c r="B26" s="12" t="inlineStr">
        <is>
          <t>Kitchen Staff (8 staff)</t>
        </is>
      </c>
      <c r="C26" s="12" t="inlineStr"/>
      <c r="D26" s="26" t="n">
        <v>80000</v>
      </c>
      <c r="E26" s="27" t="n">
        <v>0.1052631578947368</v>
      </c>
    </row>
    <row r="27">
      <c r="A27" s="12" t="inlineStr">
        <is>
          <t>C2</t>
        </is>
      </c>
      <c r="B27" s="12" t="inlineStr">
        <is>
          <t>Service Staff (6 staff)</t>
        </is>
      </c>
      <c r="C27" s="12" t="inlineStr"/>
      <c r="D27" s="26" t="n">
        <v>42000</v>
      </c>
      <c r="E27" s="27" t="n">
        <v>0.05526315789473684</v>
      </c>
    </row>
    <row r="28">
      <c r="A28" s="12" t="inlineStr">
        <is>
          <t>C3</t>
        </is>
      </c>
      <c r="B28" s="12" t="inlineStr">
        <is>
          <t>Manager</t>
        </is>
      </c>
      <c r="C28" s="12" t="inlineStr"/>
      <c r="D28" s="26" t="n">
        <v>35000</v>
      </c>
      <c r="E28" s="27" t="n">
        <v>0.04605263157894737</v>
      </c>
    </row>
    <row r="29">
      <c r="A29" s="12" t="inlineStr">
        <is>
          <t>C4</t>
        </is>
      </c>
      <c r="B29" s="12" t="inlineStr">
        <is>
          <t>PF - Employer (12% of eligible)</t>
        </is>
      </c>
      <c r="C29" s="12" t="inlineStr"/>
      <c r="D29" s="26" t="n">
        <v>18720</v>
      </c>
      <c r="E29" s="27" t="n">
        <v>0.02463157894736842</v>
      </c>
    </row>
    <row r="30">
      <c r="A30" s="12" t="inlineStr">
        <is>
          <t>C5</t>
        </is>
      </c>
      <c r="B30" s="12" t="inlineStr">
        <is>
          <t>ESI - Employer (3.25% of eligible)</t>
        </is>
      </c>
      <c r="C30" s="12" t="inlineStr"/>
      <c r="D30" s="26" t="n">
        <v>4095</v>
      </c>
      <c r="E30" s="27" t="n">
        <v>0.005388157894736842</v>
      </c>
    </row>
    <row r="31">
      <c r="A31" s="12" t="inlineStr">
        <is>
          <t>C6</t>
        </is>
      </c>
      <c r="B31" s="12" t="inlineStr">
        <is>
          <t>Rent (Koregaon Park, Pune)</t>
        </is>
      </c>
      <c r="C31" s="12" t="inlineStr"/>
      <c r="D31" s="26" t="n">
        <v>65000</v>
      </c>
      <c r="E31" s="27" t="n">
        <v>0.08552631578947369</v>
      </c>
    </row>
    <row r="32">
      <c r="A32" s="12" t="inlineStr">
        <is>
          <t>C7</t>
        </is>
      </c>
      <c r="B32" s="12" t="inlineStr">
        <is>
          <t>Electricity</t>
        </is>
      </c>
      <c r="C32" s="12" t="inlineStr"/>
      <c r="D32" s="26" t="n">
        <v>18500</v>
      </c>
      <c r="E32" s="27" t="n">
        <v>0.02434210526315789</v>
      </c>
    </row>
    <row r="33">
      <c r="A33" s="12" t="inlineStr">
        <is>
          <t>C8</t>
        </is>
      </c>
      <c r="B33" s="12" t="inlineStr">
        <is>
          <t>Gas / LPG (6 cylinders)</t>
        </is>
      </c>
      <c r="C33" s="12" t="inlineStr"/>
      <c r="D33" s="26" t="n">
        <v>10200</v>
      </c>
      <c r="E33" s="27" t="n">
        <v>0.01342105263157895</v>
      </c>
    </row>
    <row r="34">
      <c r="A34" s="12" t="inlineStr">
        <is>
          <t>C9</t>
        </is>
      </c>
      <c r="B34" s="12" t="inlineStr">
        <is>
          <t>Water</t>
        </is>
      </c>
      <c r="C34" s="12" t="inlineStr"/>
      <c r="D34" s="26" t="n">
        <v>3500</v>
      </c>
      <c r="E34" s="27" t="n">
        <v>0.004605263157894736</v>
      </c>
    </row>
    <row r="35">
      <c r="A35" s="12" t="inlineStr">
        <is>
          <t>C10</t>
        </is>
      </c>
      <c r="B35" s="12" t="inlineStr">
        <is>
          <t>Internet &amp; Telephone</t>
        </is>
      </c>
      <c r="C35" s="12" t="inlineStr"/>
      <c r="D35" s="26" t="n">
        <v>2800</v>
      </c>
      <c r="E35" s="27" t="n">
        <v>0.003684210526315789</v>
      </c>
    </row>
    <row r="36">
      <c r="A36" s="12" t="inlineStr">
        <is>
          <t>C11</t>
        </is>
      </c>
      <c r="B36" s="12" t="inlineStr">
        <is>
          <t>Marketing (Meta Ads)</t>
        </is>
      </c>
      <c r="C36" s="12" t="inlineStr"/>
      <c r="D36" s="26" t="n">
        <v>12000</v>
      </c>
      <c r="E36" s="27" t="n">
        <v>0.01578947368421053</v>
      </c>
    </row>
    <row r="37">
      <c r="A37" s="12" t="inlineStr">
        <is>
          <t>C12</t>
        </is>
      </c>
      <c r="B37" s="12" t="inlineStr">
        <is>
          <t>Equipment Maintenance</t>
        </is>
      </c>
      <c r="C37" s="12" t="inlineStr"/>
      <c r="D37" s="26" t="n">
        <v>4000</v>
      </c>
      <c r="E37" s="27" t="n">
        <v>0.005263157894736842</v>
      </c>
    </row>
    <row r="38">
      <c r="A38" s="12" t="inlineStr">
        <is>
          <t>C13</t>
        </is>
      </c>
      <c r="B38" s="12" t="inlineStr">
        <is>
          <t>Pest Control (monthly contract)</t>
        </is>
      </c>
      <c r="C38" s="12" t="inlineStr"/>
      <c r="D38" s="26" t="n">
        <v>3500</v>
      </c>
      <c r="E38" s="27" t="n">
        <v>0.004605263157894736</v>
      </c>
    </row>
    <row r="39">
      <c r="A39" s="12" t="inlineStr">
        <is>
          <t>C14</t>
        </is>
      </c>
      <c r="B39" s="12" t="inlineStr">
        <is>
          <t>FSSAI License (Rs.20,000/yr / 12)</t>
        </is>
      </c>
      <c r="C39" s="12" t="inlineStr"/>
      <c r="D39" s="26" t="n">
        <v>1667</v>
      </c>
      <c r="E39" s="27" t="n">
        <v>0.002193421052631579</v>
      </c>
    </row>
    <row r="40">
      <c r="A40" s="12" t="inlineStr">
        <is>
          <t>C15</t>
        </is>
      </c>
      <c r="B40" s="12" t="inlineStr">
        <is>
          <t>Printing &amp; Stationery</t>
        </is>
      </c>
      <c r="C40" s="12" t="inlineStr"/>
      <c r="D40" s="26" t="n">
        <v>1800</v>
      </c>
      <c r="E40" s="27" t="n">
        <v>0.002368421052631579</v>
      </c>
    </row>
    <row r="41">
      <c r="A41" s="12" t="inlineStr">
        <is>
          <t>C16</t>
        </is>
      </c>
      <c r="B41" s="12" t="inlineStr">
        <is>
          <t>Bank Charges</t>
        </is>
      </c>
      <c r="C41" s="12" t="inlineStr"/>
      <c r="D41" s="26" t="n">
        <v>2200</v>
      </c>
      <c r="E41" s="27" t="n">
        <v>0.002894736842105263</v>
      </c>
    </row>
    <row r="42">
      <c r="A42" s="12" t="inlineStr">
        <is>
          <t>C17</t>
        </is>
      </c>
      <c r="B42" s="12" t="inlineStr">
        <is>
          <t>Miscellaneous</t>
        </is>
      </c>
      <c r="C42" s="12" t="inlineStr"/>
      <c r="D42" s="26" t="n">
        <v>4500</v>
      </c>
      <c r="E42" s="27" t="n">
        <v>0.005921052631578948</v>
      </c>
    </row>
    <row r="43">
      <c r="A43" s="15" t="n"/>
      <c r="B43" s="15" t="inlineStr">
        <is>
          <t>TOTAL OPERATING EXPENSES</t>
        </is>
      </c>
      <c r="C43" s="15" t="n"/>
      <c r="D43" s="16" t="n">
        <v>309482</v>
      </c>
      <c r="E43" s="19" t="n">
        <v>0.4072131578947368</v>
      </c>
    </row>
    <row r="45" ht="24" customHeight="1">
      <c r="A45" s="11" t="inlineStr">
        <is>
          <t>PROFITABILITY</t>
        </is>
      </c>
    </row>
    <row r="46">
      <c r="A46" s="12" t="inlineStr">
        <is>
          <t>D1</t>
        </is>
      </c>
      <c r="B46" s="18" t="inlineStr">
        <is>
          <t>EBITDA</t>
        </is>
      </c>
      <c r="C46" s="17" t="inlineStr"/>
      <c r="D46" s="16" t="n">
        <v>119218</v>
      </c>
      <c r="E46" s="17" t="inlineStr"/>
    </row>
    <row r="47">
      <c r="A47" s="12" t="inlineStr">
        <is>
          <t>D2</t>
        </is>
      </c>
      <c r="B47" s="12" t="inlineStr">
        <is>
          <t>EBITDA Margin %</t>
        </is>
      </c>
      <c r="C47" s="17" t="inlineStr"/>
      <c r="D47" s="27" t="n">
        <v>0.1568657894736842</v>
      </c>
      <c r="E47" s="17" t="inlineStr"/>
    </row>
    <row r="48">
      <c r="A48" s="12" t="inlineStr">
        <is>
          <t>D3</t>
        </is>
      </c>
      <c r="B48" s="12" t="inlineStr">
        <is>
          <t>Depreciation (monthly)</t>
        </is>
      </c>
      <c r="C48" s="17" t="inlineStr"/>
      <c r="D48" s="26" t="n">
        <v>8000</v>
      </c>
      <c r="E48" s="17" t="inlineStr"/>
    </row>
    <row r="49">
      <c r="A49" s="12" t="inlineStr">
        <is>
          <t>D4</t>
        </is>
      </c>
      <c r="B49" s="12" t="inlineStr">
        <is>
          <t>Interest on Equipment Loan</t>
        </is>
      </c>
      <c r="C49" s="17" t="inlineStr"/>
      <c r="D49" s="26" t="n">
        <v>4500</v>
      </c>
      <c r="E49" s="17" t="inlineStr"/>
    </row>
    <row r="50">
      <c r="A50" s="12" t="inlineStr">
        <is>
          <t>D5</t>
        </is>
      </c>
      <c r="B50" s="18" t="inlineStr">
        <is>
          <t>Profit Before Tax (PBT)</t>
        </is>
      </c>
      <c r="C50" s="17" t="inlineStr"/>
      <c r="D50" s="16" t="n">
        <v>106718</v>
      </c>
      <c r="E50" s="17" t="inlineStr"/>
    </row>
    <row r="51">
      <c r="A51" s="12" t="inlineStr">
        <is>
          <t>D6</t>
        </is>
      </c>
      <c r="B51" s="12" t="inlineStr">
        <is>
          <t>Tax Provision (~10%)</t>
        </is>
      </c>
      <c r="C51" s="17" t="inlineStr"/>
      <c r="D51" s="27" t="n">
        <v>10672</v>
      </c>
      <c r="E51" s="17" t="inlineStr"/>
    </row>
    <row r="52">
      <c r="A52" s="31" t="inlineStr">
        <is>
          <t>D7</t>
        </is>
      </c>
      <c r="B52" s="28" t="inlineStr">
        <is>
          <t>NET PROFIT (PAT)</t>
        </is>
      </c>
      <c r="C52" s="32" t="inlineStr"/>
      <c r="D52" s="33" t="n">
        <v>96046</v>
      </c>
      <c r="E52" s="32" t="inlineStr"/>
    </row>
    <row r="53">
      <c r="A53" s="12" t="inlineStr">
        <is>
          <t>D8</t>
        </is>
      </c>
      <c r="B53" s="12" t="inlineStr">
        <is>
          <t>Net Profit Margin %</t>
        </is>
      </c>
      <c r="C53" s="17" t="inlineStr"/>
      <c r="D53" s="27" t="n">
        <v>0.1263763157894737</v>
      </c>
      <c r="E53" s="17" t="inlineStr"/>
    </row>
    <row r="55">
      <c r="A55" s="3" t="inlineStr">
        <is>
          <t>KPI SUMMARY - Spice Garden Restaurant</t>
        </is>
      </c>
    </row>
    <row r="56">
      <c r="A56" s="10" t="inlineStr">
        <is>
          <t>KPI</t>
        </is>
      </c>
      <c r="B56" s="10" t="inlineStr">
        <is>
          <t>Actual</t>
        </is>
      </c>
      <c r="C56" s="10" t="inlineStr">
        <is>
          <t>Benchmark</t>
        </is>
      </c>
      <c r="D56" s="10" t="inlineStr">
        <is>
          <t>Status</t>
        </is>
      </c>
    </row>
    <row r="57">
      <c r="A57" s="18" t="inlineStr">
        <is>
          <t>Food Cost %</t>
        </is>
      </c>
      <c r="B57" s="27" t="n">
        <v>0.3</v>
      </c>
      <c r="C57" s="22" t="inlineStr">
        <is>
          <t>28-35%</t>
        </is>
      </c>
      <c r="D57" s="34" t="inlineStr">
        <is>
          <t>On Track</t>
        </is>
      </c>
    </row>
    <row r="58">
      <c r="A58" s="18" t="inlineStr">
        <is>
          <t>Beverage Cost %</t>
        </is>
      </c>
      <c r="B58" s="27" t="n">
        <v>0.032</v>
      </c>
      <c r="C58" s="22" t="inlineStr">
        <is>
          <t>25-30%</t>
        </is>
      </c>
      <c r="D58" s="35" t="inlineStr">
        <is>
          <t>Below Benchmark</t>
        </is>
      </c>
    </row>
    <row r="59">
      <c r="A59" s="18" t="inlineStr">
        <is>
          <t>Labor Cost %</t>
        </is>
      </c>
      <c r="B59" s="27" t="n">
        <v>0.234</v>
      </c>
      <c r="C59" s="22" t="inlineStr">
        <is>
          <t>20-25%</t>
        </is>
      </c>
      <c r="D59" s="34" t="inlineStr">
        <is>
          <t>On Track</t>
        </is>
      </c>
    </row>
    <row r="60">
      <c r="A60" s="18" t="inlineStr">
        <is>
          <t>Rent %</t>
        </is>
      </c>
      <c r="B60" s="27" t="n">
        <v>0.08599999999999999</v>
      </c>
      <c r="C60" s="22" t="inlineStr">
        <is>
          <t>8-12%</t>
        </is>
      </c>
      <c r="D60" s="34" t="inlineStr">
        <is>
          <t>On Track</t>
        </is>
      </c>
    </row>
    <row r="61">
      <c r="A61" s="18" t="inlineStr">
        <is>
          <t>Gross Margin %</t>
        </is>
      </c>
      <c r="B61" s="27" t="n">
        <v>0.5639999999999999</v>
      </c>
      <c r="C61" s="22" t="inlineStr">
        <is>
          <t>55-65%</t>
        </is>
      </c>
      <c r="D61" s="34" t="inlineStr">
        <is>
          <t>On Track</t>
        </is>
      </c>
    </row>
    <row r="62">
      <c r="A62" s="18" t="inlineStr">
        <is>
          <t>EBITDA Margin %</t>
        </is>
      </c>
      <c r="B62" s="27" t="n">
        <v>0.157</v>
      </c>
      <c r="C62" s="22" t="inlineStr">
        <is>
          <t>15-20%</t>
        </is>
      </c>
      <c r="D62" s="34" t="inlineStr">
        <is>
          <t>On Track</t>
        </is>
      </c>
    </row>
    <row r="63">
      <c r="A63" s="18" t="inlineStr">
        <is>
          <t>Net Profit Margin %</t>
        </is>
      </c>
      <c r="B63" s="27" t="n">
        <v>0.126</v>
      </c>
      <c r="C63" s="22" t="inlineStr">
        <is>
          <t>10-15%</t>
        </is>
      </c>
      <c r="D63" s="34" t="inlineStr">
        <is>
          <t>On Track</t>
        </is>
      </c>
    </row>
    <row r="64">
      <c r="A64" s="18" t="inlineStr">
        <is>
          <t>Delivery Revenue %</t>
        </is>
      </c>
      <c r="B64" s="27" t="n">
        <v>0.342</v>
      </c>
      <c r="C64" s="22" t="inlineStr">
        <is>
          <t>20-40%</t>
        </is>
      </c>
      <c r="D64" s="34" t="inlineStr">
        <is>
          <t>Balanced</t>
        </is>
      </c>
    </row>
    <row r="66">
      <c r="A66" s="6" t="inlineStr">
        <is>
          <t>Powered by Petpooja POSS — petpooja.com/poss | © 2026 Prayosha Food Services Pvt. Ltd.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89B7"/>
  <mergeCells count="9">
    <mergeCell ref="A55:E55"/>
    <mergeCell ref="A2:E2"/>
    <mergeCell ref="A25:E25"/>
    <mergeCell ref="A1:E1"/>
    <mergeCell ref="A45:E45"/>
    <mergeCell ref="A66:E66"/>
    <mergeCell ref="A6:E6"/>
    <mergeCell ref="A17:E17"/>
    <mergeCell ref="A3:E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tabColor rgb="00C52031"/>
    <outlinePr summaryBelow="1" summaryRight="1"/>
    <pageSetUpPr/>
  </sheetPr>
  <dimension ref="A1:N37"/>
  <sheetViews>
    <sheetView workbookViewId="0">
      <selection activeCell="A1" sqref="A1"/>
    </sheetView>
  </sheetViews>
  <sheetFormatPr baseColWidth="8" defaultRowHeight="15"/>
  <cols>
    <col width="2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6" customWidth="1" min="14" max="14"/>
  </cols>
  <sheetData>
    <row r="1" ht="36" customHeight="1">
      <c r="A1" s="7" t="inlineStr">
        <is>
          <t>Annual Profit &amp; Loss Summary (FY 2025-26)</t>
        </is>
      </c>
    </row>
    <row r="2">
      <c r="A2" s="9" t="inlineStr">
        <is>
          <t>Enter each month's data in the Monthly P&amp;L sheet. This sheet currently shows April data only. For a full 12-month view, duplicate the Monthly P&amp;L sheet for each month.</t>
        </is>
      </c>
    </row>
    <row r="4" ht="28" customHeight="1">
      <c r="A4" s="36" t="inlineStr">
        <is>
          <t>Line Item</t>
        </is>
      </c>
      <c r="B4" s="37" t="inlineStr">
        <is>
          <t>April</t>
        </is>
      </c>
      <c r="C4" s="37" t="inlineStr">
        <is>
          <t>May</t>
        </is>
      </c>
      <c r="D4" s="37" t="inlineStr">
        <is>
          <t>June</t>
        </is>
      </c>
      <c r="E4" s="37" t="inlineStr">
        <is>
          <t>July</t>
        </is>
      </c>
      <c r="F4" s="37" t="inlineStr">
        <is>
          <t>August</t>
        </is>
      </c>
      <c r="G4" s="37" t="inlineStr">
        <is>
          <t>September</t>
        </is>
      </c>
      <c r="H4" s="37" t="inlineStr">
        <is>
          <t>October</t>
        </is>
      </c>
      <c r="I4" s="37" t="inlineStr">
        <is>
          <t>November</t>
        </is>
      </c>
      <c r="J4" s="37" t="inlineStr">
        <is>
          <t>December</t>
        </is>
      </c>
      <c r="K4" s="37" t="inlineStr">
        <is>
          <t>January</t>
        </is>
      </c>
      <c r="L4" s="37" t="inlineStr">
        <is>
          <t>February</t>
        </is>
      </c>
      <c r="M4" s="37" t="inlineStr">
        <is>
          <t>March</t>
        </is>
      </c>
      <c r="N4" s="38" t="inlineStr">
        <is>
          <t>Full Year Total</t>
        </is>
      </c>
    </row>
    <row r="5">
      <c r="A5" s="18" t="inlineStr">
        <is>
          <t>Total Revenue</t>
        </is>
      </c>
      <c r="B5" s="16">
        <f>'Monthly P&amp;L'!D14</f>
        <v/>
      </c>
      <c r="C5" s="13" t="n">
        <v>0</v>
      </c>
      <c r="D5" s="13" t="n">
        <v>0</v>
      </c>
      <c r="E5" s="13" t="n">
        <v>0</v>
      </c>
      <c r="F5" s="13" t="n">
        <v>0</v>
      </c>
      <c r="G5" s="13" t="n">
        <v>0</v>
      </c>
      <c r="H5" s="13" t="n">
        <v>0</v>
      </c>
      <c r="I5" s="13" t="n">
        <v>0</v>
      </c>
      <c r="J5" s="13" t="n">
        <v>0</v>
      </c>
      <c r="K5" s="13" t="n">
        <v>0</v>
      </c>
      <c r="L5" s="13" t="n">
        <v>0</v>
      </c>
      <c r="M5" s="13" t="n">
        <v>0</v>
      </c>
      <c r="N5" s="16">
        <f>SUM(B5:M5)</f>
        <v/>
      </c>
    </row>
    <row r="6">
      <c r="A6" s="12" t="inlineStr">
        <is>
          <t>Total COGS</t>
        </is>
      </c>
      <c r="B6" s="39">
        <f>'Monthly P&amp;L'!D21</f>
        <v/>
      </c>
      <c r="C6" s="13" t="n">
        <v>0</v>
      </c>
      <c r="D6" s="13" t="n">
        <v>0</v>
      </c>
      <c r="E6" s="13" t="n">
        <v>0</v>
      </c>
      <c r="F6" s="13" t="n">
        <v>0</v>
      </c>
      <c r="G6" s="13" t="n">
        <v>0</v>
      </c>
      <c r="H6" s="13" t="n">
        <v>0</v>
      </c>
      <c r="I6" s="13" t="n">
        <v>0</v>
      </c>
      <c r="J6" s="13" t="n">
        <v>0</v>
      </c>
      <c r="K6" s="13" t="n">
        <v>0</v>
      </c>
      <c r="L6" s="13" t="n">
        <v>0</v>
      </c>
      <c r="M6" s="13" t="n">
        <v>0</v>
      </c>
      <c r="N6" s="39">
        <f>SUM(B6:M6)</f>
        <v/>
      </c>
    </row>
    <row r="7">
      <c r="A7" s="18" t="inlineStr">
        <is>
          <t>Gross Profit</t>
        </is>
      </c>
      <c r="B7" s="16">
        <f>'Monthly P&amp;L'!D22</f>
        <v/>
      </c>
      <c r="C7" s="40" t="n">
        <v>0</v>
      </c>
      <c r="D7" s="40" t="n">
        <v>0</v>
      </c>
      <c r="E7" s="40" t="n">
        <v>0</v>
      </c>
      <c r="F7" s="40" t="n">
        <v>0</v>
      </c>
      <c r="G7" s="40" t="n">
        <v>0</v>
      </c>
      <c r="H7" s="40" t="n">
        <v>0</v>
      </c>
      <c r="I7" s="40" t="n">
        <v>0</v>
      </c>
      <c r="J7" s="40" t="n">
        <v>0</v>
      </c>
      <c r="K7" s="40" t="n">
        <v>0</v>
      </c>
      <c r="L7" s="40" t="n">
        <v>0</v>
      </c>
      <c r="M7" s="40" t="n">
        <v>0</v>
      </c>
      <c r="N7" s="16">
        <f>SUM(B7:M7)</f>
        <v/>
      </c>
    </row>
    <row r="8">
      <c r="A8" s="12" t="inlineStr">
        <is>
          <t>Gross Profit Margin %</t>
        </is>
      </c>
      <c r="B8" s="21">
        <f>IF(B5&gt;0,B7/B5,0)</f>
        <v/>
      </c>
      <c r="C8" s="41" t="n">
        <v>0</v>
      </c>
      <c r="D8" s="41" t="n">
        <v>0</v>
      </c>
      <c r="E8" s="41" t="n">
        <v>0</v>
      </c>
      <c r="F8" s="41" t="n">
        <v>0</v>
      </c>
      <c r="G8" s="41" t="n">
        <v>0</v>
      </c>
      <c r="H8" s="41" t="n">
        <v>0</v>
      </c>
      <c r="I8" s="41" t="n">
        <v>0</v>
      </c>
      <c r="J8" s="41" t="n">
        <v>0</v>
      </c>
      <c r="K8" s="41" t="n">
        <v>0</v>
      </c>
      <c r="L8" s="41" t="n">
        <v>0</v>
      </c>
      <c r="M8" s="41" t="n">
        <v>0</v>
      </c>
      <c r="N8" s="21">
        <f>IF(N5&gt;0,N7/N5,0)</f>
        <v/>
      </c>
    </row>
    <row r="9">
      <c r="A9" s="12" t="inlineStr">
        <is>
          <t>Total Operating Expenses</t>
        </is>
      </c>
      <c r="B9" s="39">
        <f>'Monthly P&amp;L'!D43</f>
        <v/>
      </c>
      <c r="C9" s="13" t="n">
        <v>0</v>
      </c>
      <c r="D9" s="13" t="n">
        <v>0</v>
      </c>
      <c r="E9" s="13" t="n">
        <v>0</v>
      </c>
      <c r="F9" s="13" t="n">
        <v>0</v>
      </c>
      <c r="G9" s="13" t="n">
        <v>0</v>
      </c>
      <c r="H9" s="13" t="n">
        <v>0</v>
      </c>
      <c r="I9" s="13" t="n">
        <v>0</v>
      </c>
      <c r="J9" s="13" t="n">
        <v>0</v>
      </c>
      <c r="K9" s="13" t="n">
        <v>0</v>
      </c>
      <c r="L9" s="13" t="n">
        <v>0</v>
      </c>
      <c r="M9" s="13" t="n">
        <v>0</v>
      </c>
      <c r="N9" s="39">
        <f>SUM(B9:M9)</f>
        <v/>
      </c>
    </row>
    <row r="10">
      <c r="A10" s="18" t="inlineStr">
        <is>
          <t>EBITDA</t>
        </is>
      </c>
      <c r="B10" s="16">
        <f>'Monthly P&amp;L'!D46</f>
        <v/>
      </c>
      <c r="C10" s="40" t="n">
        <v>0</v>
      </c>
      <c r="D10" s="40" t="n">
        <v>0</v>
      </c>
      <c r="E10" s="40" t="n">
        <v>0</v>
      </c>
      <c r="F10" s="40" t="n">
        <v>0</v>
      </c>
      <c r="G10" s="40" t="n">
        <v>0</v>
      </c>
      <c r="H10" s="40" t="n">
        <v>0</v>
      </c>
      <c r="I10" s="40" t="n">
        <v>0</v>
      </c>
      <c r="J10" s="40" t="n">
        <v>0</v>
      </c>
      <c r="K10" s="40" t="n">
        <v>0</v>
      </c>
      <c r="L10" s="40" t="n">
        <v>0</v>
      </c>
      <c r="M10" s="40" t="n">
        <v>0</v>
      </c>
      <c r="N10" s="16">
        <f>SUM(B10:M10)</f>
        <v/>
      </c>
    </row>
    <row r="11">
      <c r="A11" s="12" t="inlineStr">
        <is>
          <t>EBITDA Margin %</t>
        </is>
      </c>
      <c r="B11" s="21">
        <f>IF(B5&gt;0,B10/B5,0)</f>
        <v/>
      </c>
      <c r="C11" s="41" t="n">
        <v>0</v>
      </c>
      <c r="D11" s="41" t="n">
        <v>0</v>
      </c>
      <c r="E11" s="41" t="n">
        <v>0</v>
      </c>
      <c r="F11" s="41" t="n">
        <v>0</v>
      </c>
      <c r="G11" s="41" t="n">
        <v>0</v>
      </c>
      <c r="H11" s="41" t="n">
        <v>0</v>
      </c>
      <c r="I11" s="41" t="n">
        <v>0</v>
      </c>
      <c r="J11" s="41" t="n">
        <v>0</v>
      </c>
      <c r="K11" s="41" t="n">
        <v>0</v>
      </c>
      <c r="L11" s="41" t="n">
        <v>0</v>
      </c>
      <c r="M11" s="41" t="n">
        <v>0</v>
      </c>
      <c r="N11" s="21">
        <f>IF(N5&gt;0,N10/N5,0)</f>
        <v/>
      </c>
    </row>
    <row r="12">
      <c r="A12" s="12" t="inlineStr">
        <is>
          <t>Depreciation + Interest</t>
        </is>
      </c>
      <c r="B12" s="39">
        <f>'Monthly P&amp;L'!D48+'Monthly P&amp;L'!D49</f>
        <v/>
      </c>
      <c r="C12" s="13" t="n">
        <v>0</v>
      </c>
      <c r="D12" s="13" t="n">
        <v>0</v>
      </c>
      <c r="E12" s="13" t="n">
        <v>0</v>
      </c>
      <c r="F12" s="13" t="n">
        <v>0</v>
      </c>
      <c r="G12" s="13" t="n">
        <v>0</v>
      </c>
      <c r="H12" s="13" t="n">
        <v>0</v>
      </c>
      <c r="I12" s="13" t="n">
        <v>0</v>
      </c>
      <c r="J12" s="13" t="n">
        <v>0</v>
      </c>
      <c r="K12" s="13" t="n">
        <v>0</v>
      </c>
      <c r="L12" s="13" t="n">
        <v>0</v>
      </c>
      <c r="M12" s="13" t="n">
        <v>0</v>
      </c>
      <c r="N12" s="39">
        <f>SUM(B12:M12)</f>
        <v/>
      </c>
    </row>
    <row r="13">
      <c r="A13" s="12" t="inlineStr">
        <is>
          <t>Tax Provision</t>
        </is>
      </c>
      <c r="B13" s="39">
        <f>'Monthly P&amp;L'!D51</f>
        <v/>
      </c>
      <c r="C13" s="13" t="n">
        <v>0</v>
      </c>
      <c r="D13" s="13" t="n">
        <v>0</v>
      </c>
      <c r="E13" s="13" t="n">
        <v>0</v>
      </c>
      <c r="F13" s="13" t="n">
        <v>0</v>
      </c>
      <c r="G13" s="13" t="n">
        <v>0</v>
      </c>
      <c r="H13" s="13" t="n">
        <v>0</v>
      </c>
      <c r="I13" s="13" t="n">
        <v>0</v>
      </c>
      <c r="J13" s="13" t="n">
        <v>0</v>
      </c>
      <c r="K13" s="13" t="n">
        <v>0</v>
      </c>
      <c r="L13" s="13" t="n">
        <v>0</v>
      </c>
      <c r="M13" s="13" t="n">
        <v>0</v>
      </c>
      <c r="N13" s="39">
        <f>SUM(B13:M13)</f>
        <v/>
      </c>
    </row>
    <row r="14">
      <c r="A14" s="18" t="inlineStr">
        <is>
          <t>Net Profit</t>
        </is>
      </c>
      <c r="B14" s="16">
        <f>'Monthly P&amp;L'!D52</f>
        <v/>
      </c>
      <c r="C14" s="40" t="n">
        <v>0</v>
      </c>
      <c r="D14" s="40" t="n">
        <v>0</v>
      </c>
      <c r="E14" s="40" t="n">
        <v>0</v>
      </c>
      <c r="F14" s="40" t="n">
        <v>0</v>
      </c>
      <c r="G14" s="40" t="n">
        <v>0</v>
      </c>
      <c r="H14" s="40" t="n">
        <v>0</v>
      </c>
      <c r="I14" s="40" t="n">
        <v>0</v>
      </c>
      <c r="J14" s="40" t="n">
        <v>0</v>
      </c>
      <c r="K14" s="40" t="n">
        <v>0</v>
      </c>
      <c r="L14" s="40" t="n">
        <v>0</v>
      </c>
      <c r="M14" s="40" t="n">
        <v>0</v>
      </c>
      <c r="N14" s="16">
        <f>SUM(B14:M14)</f>
        <v/>
      </c>
    </row>
    <row r="15">
      <c r="A15" s="12" t="inlineStr">
        <is>
          <t>Net Profit Margin %</t>
        </is>
      </c>
      <c r="B15" s="21">
        <f>IF(B5&gt;0,B14/B5,0)</f>
        <v/>
      </c>
      <c r="C15" s="41" t="n">
        <v>0</v>
      </c>
      <c r="D15" s="41" t="n">
        <v>0</v>
      </c>
      <c r="E15" s="41" t="n">
        <v>0</v>
      </c>
      <c r="F15" s="41" t="n">
        <v>0</v>
      </c>
      <c r="G15" s="41" t="n">
        <v>0</v>
      </c>
      <c r="H15" s="41" t="n">
        <v>0</v>
      </c>
      <c r="I15" s="41" t="n">
        <v>0</v>
      </c>
      <c r="J15" s="41" t="n">
        <v>0</v>
      </c>
      <c r="K15" s="41" t="n">
        <v>0</v>
      </c>
      <c r="L15" s="41" t="n">
        <v>0</v>
      </c>
      <c r="M15" s="41" t="n">
        <v>0</v>
      </c>
      <c r="N15" s="21">
        <f>IF(N5&gt;0,N14/N5,0)</f>
        <v/>
      </c>
    </row>
    <row r="17">
      <c r="A17" s="18" t="inlineStr">
        <is>
          <t>Best Month (Net Profit)</t>
        </is>
      </c>
      <c r="B17" s="28">
        <f>IF(MAX(B14:M14)=0,"N/A",INDEX(B4:M4,MATCH(MAX(B14:M14),B14:M14,0)))</f>
        <v/>
      </c>
    </row>
    <row r="18">
      <c r="A18" s="18" t="inlineStr">
        <is>
          <t>Worst Month (Net Profit)</t>
        </is>
      </c>
      <c r="B18" s="42">
        <f>IF(MIN(B14:M14)=0,"N/A",INDEX(B4:M4,MATCH(MIN(B14:M14),B14:M14,0)))</f>
        <v/>
      </c>
    </row>
    <row r="37">
      <c r="A37" s="6" t="inlineStr">
        <is>
          <t>Powered by Petpooja POSS — petpooja.com/poss | © 2026 Prayosha Food Services Pvt. Ltd.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89B7"/>
  <mergeCells count="3">
    <mergeCell ref="A37:N37"/>
    <mergeCell ref="A2:N2"/>
    <mergeCell ref="A1:N1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2026-08-11T10:17:48Z</dcterms:created>
  <dcterms:modified xmlns:dcterms="http://purl.org/dc/terms/" xmlns:xsi="http://www.w3.org/2001/XMLSchema-instance" xsi:type="dcterms:W3CDTF">2026-08-11T10:17:48Z</dcterms:modified>
</cp:coreProperties>
</file>