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ounter Bill" sheetId="2" state="visible" r:id="rId2"/>
    <sheet xmlns:r="http://schemas.openxmlformats.org/officeDocument/2006/relationships" name="Stock &amp; Expiry" sheetId="3" state="visible" r:id="rId3"/>
    <sheet xmlns:r="http://schemas.openxmlformats.org/officeDocument/2006/relationships" name="Schedule H1 Register" sheetId="4" state="visible" r:id="rId4"/>
    <sheet xmlns:r="http://schemas.openxmlformats.org/officeDocument/2006/relationships" name="Margin &amp; MRP Check" sheetId="5" state="visible" r:id="rId5"/>
    <sheet xmlns:r="http://schemas.openxmlformats.org/officeDocument/2006/relationships" name="Worked Example" sheetId="6" state="visible" r:id="rId6"/>
    <sheet xmlns:r="http://schemas.openxmlformats.org/officeDocument/2006/relationships" name="What the Rules Say" sheetId="7" state="visible" r:id="rId7"/>
  </sheets>
  <definedNames>
    <definedName name="_xlnm.Print_Area" localSheetId="0">'Instructions'!$A$1:$E$33</definedName>
    <definedName name="_xlnm.Print_Titles" localSheetId="1">'Counter Bill'!$11:$11</definedName>
    <definedName name="_xlnm.Print_Area" localSheetId="1">'Counter Bill'!$A$1:$N$35</definedName>
    <definedName name="_xlnm.Print_Titles" localSheetId="2">'Stock &amp; Expiry'!$8:$8</definedName>
    <definedName name="_xlnm.Print_Area" localSheetId="2">'Stock &amp; Expiry'!$A$1:$N$39</definedName>
    <definedName name="_xlnm.Print_Titles" localSheetId="3">'Schedule H1 Register'!$15:$15</definedName>
    <definedName name="_xlnm.Print_Area" localSheetId="3">'Schedule H1 Register'!$A$1:$I$43</definedName>
    <definedName name="_xlnm.Print_Titles" localSheetId="4">'Margin &amp; MRP Check'!$9:$9</definedName>
    <definedName name="_xlnm.Print_Area" localSheetId="4">'Margin &amp; MRP Check'!$A$1:$J$30</definedName>
    <definedName name="_xlnm.Print_Titles" localSheetId="5">'Worked Example'!$6:$6</definedName>
    <definedName name="_xlnm.Print_Area" localSheetId="5">'Worked Example'!$A$1:$N$28</definedName>
    <definedName name="_xlnm.Print_Area" localSheetId="6">'What the Rules Say'!$A$1:$D$37</definedName>
  </definedNames>
  <calcPr calcId="124519" fullCalcOnLoad="1"/>
</workbook>
</file>

<file path=xl/styles.xml><?xml version="1.0" encoding="utf-8"?>
<styleSheet xmlns="http://schemas.openxmlformats.org/spreadsheetml/2006/main">
  <numFmts count="6">
    <numFmt numFmtId="164" formatCode="DD-MMM-YYYY"/>
    <numFmt numFmtId="165" formatCode="MMM-YYYY"/>
    <numFmt numFmtId="166" formatCode="&quot;₹&quot;#,##,##0.00"/>
    <numFmt numFmtId="167" formatCode="#,##,##0"/>
    <numFmt numFmtId="168" formatCode="0.0%"/>
    <numFmt numFmtId="169" formatCode="yyyy-mm-dd"/>
  </numFmts>
  <fonts count="8">
    <font>
      <name val="Calibri"/>
      <family val="2"/>
      <color theme="1"/>
      <sz val="11"/>
      <scheme val="minor"/>
    </font>
    <font>
      <name val="Calibri"/>
      <b val="1"/>
      <color rgb="001F2937"/>
      <sz val="16"/>
    </font>
    <font>
      <name val="Calibri"/>
      <i val="1"/>
      <color rgb="006B7280"/>
      <sz val="9.5"/>
    </font>
    <font>
      <name val="Calibri"/>
      <b val="1"/>
      <color rgb="00FFFFFF"/>
      <sz val="10.5"/>
    </font>
    <font>
      <name val="Calibri"/>
      <b val="1"/>
      <color rgb="001F2937"/>
      <sz val="11"/>
    </font>
    <font>
      <name val="Calibri"/>
      <color rgb="001F2937"/>
      <sz val="11"/>
    </font>
    <font>
      <name val="Calibri"/>
      <b val="1"/>
      <color rgb="00C52031"/>
      <sz val="12"/>
    </font>
    <font>
      <name val="Calibri"/>
      <color rgb="006B7280"/>
      <sz val="9.5"/>
    </font>
  </fonts>
  <fills count="9">
    <fill>
      <patternFill/>
    </fill>
    <fill>
      <patternFill patternType="gray125"/>
    </fill>
    <fill>
      <patternFill patternType="solid">
        <fgColor rgb="00C52031"/>
        <bgColor rgb="00C52031"/>
      </patternFill>
    </fill>
    <fill>
      <patternFill patternType="solid">
        <fgColor rgb="00FFFBEB"/>
        <bgColor rgb="00FFFBEB"/>
      </patternFill>
    </fill>
    <fill>
      <patternFill patternType="solid">
        <fgColor rgb="00FFF7E6"/>
        <bgColor rgb="00FFF7E6"/>
      </patternFill>
    </fill>
    <fill>
      <patternFill patternType="solid">
        <fgColor rgb="00EFF6FF"/>
        <bgColor rgb="00EFF6FF"/>
      </patternFill>
    </fill>
    <fill>
      <patternFill patternType="solid">
        <fgColor rgb="00F9FAFB"/>
        <bgColor rgb="00F9FAFB"/>
      </patternFill>
    </fill>
    <fill>
      <patternFill patternType="solid">
        <fgColor rgb="00ECFDF5"/>
        <bgColor rgb="00ECFDF5"/>
      </patternFill>
    </fill>
    <fill>
      <patternFill patternType="solid">
        <fgColor rgb="00FEF2F2"/>
        <bgColor rgb="00FEF2F2"/>
      </patternFill>
    </fill>
  </fills>
  <borders count="6">
    <border>
      <left/>
      <right/>
      <top/>
      <bottom/>
      <diagonal/>
    </border>
    <border>
      <left style="thin">
        <color rgb="00E5E7EB"/>
      </left>
      <right style="thin">
        <color rgb="00E5E7EB"/>
      </right>
      <top style="thin">
        <color rgb="00E5E7EB"/>
      </top>
      <bottom style="thin">
        <color rgb="00E5E7EB"/>
      </bottom>
    </border>
    <border>
      <left/>
      <right/>
      <top style="thin">
        <color rgb="00E5E7EB"/>
      </top>
      <bottom/>
      <diagonal/>
    </border>
    <border>
      <left/>
      <right style="thin">
        <color rgb="00E5E7EB"/>
      </right>
      <top style="thin">
        <color rgb="00E5E7EB"/>
      </top>
      <bottom/>
      <diagonal/>
    </border>
    <border>
      <left/>
      <right style="thin">
        <color rgb="00E5E7EB"/>
      </right>
      <top style="thin">
        <color rgb="00E5E7EB"/>
      </top>
      <bottom style="thin">
        <color rgb="00E5E7EB"/>
      </bottom>
      <diagonal/>
    </border>
    <border>
      <left/>
      <right/>
      <top style="thin">
        <color rgb="00E5E7EB"/>
      </top>
      <bottom style="thin">
        <color rgb="00E5E7EB"/>
      </bottom>
      <diagonal/>
    </border>
  </borders>
  <cellStyleXfs count="1">
    <xf numFmtId="0" fontId="0" fillId="0" borderId="0"/>
  </cellStyleXfs>
  <cellXfs count="46">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0" fillId="2" borderId="1"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2" fillId="3" borderId="0" applyAlignment="1" pivotButton="0" quotePrefix="0" xfId="0">
      <alignment vertical="center" wrapText="1"/>
    </xf>
    <xf numFmtId="0" fontId="0" fillId="3" borderId="0" pivotButton="0" quotePrefix="0" xfId="0"/>
    <xf numFmtId="0" fontId="7" fillId="0" borderId="0" pivotButton="0" quotePrefix="0" xfId="0"/>
    <xf numFmtId="0" fontId="0" fillId="4" borderId="1" applyProtection="1" pivotButton="0" quotePrefix="0" xfId="0">
      <protection locked="0" hidden="0"/>
    </xf>
    <xf numFmtId="0" fontId="0" fillId="0" borderId="4" applyProtection="1" pivotButton="0" quotePrefix="0" xfId="0">
      <protection locked="0" hidden="0"/>
    </xf>
    <xf numFmtId="0" fontId="0" fillId="0" borderId="5" applyProtection="1" pivotButton="0" quotePrefix="0" xfId="0">
      <protection locked="0" hidden="0"/>
    </xf>
    <xf numFmtId="164" fontId="0" fillId="4" borderId="1" applyProtection="1" pivotButton="0" quotePrefix="0" xfId="0">
      <protection locked="0" hidden="0"/>
    </xf>
    <xf numFmtId="0" fontId="2" fillId="5" borderId="0" applyAlignment="1" pivotButton="0" quotePrefix="0" xfId="0">
      <alignment vertical="center" wrapText="1"/>
    </xf>
    <xf numFmtId="0" fontId="0" fillId="5" borderId="0" pivotButton="0" quotePrefix="0" xfId="0"/>
    <xf numFmtId="0" fontId="3" fillId="2" borderId="1" applyAlignment="1" pivotButton="0" quotePrefix="0" xfId="0">
      <alignment horizontal="center" vertical="center" wrapText="1"/>
    </xf>
    <xf numFmtId="165" fontId="0" fillId="4" borderId="1" applyProtection="1" pivotButton="0" quotePrefix="0" xfId="0">
      <protection locked="0" hidden="0"/>
    </xf>
    <xf numFmtId="166" fontId="0" fillId="4" borderId="1" applyProtection="1" pivotButton="0" quotePrefix="0" xfId="0">
      <protection locked="0" hidden="0"/>
    </xf>
    <xf numFmtId="167" fontId="0" fillId="4" borderId="1" applyProtection="1" pivotButton="0" quotePrefix="0" xfId="0">
      <protection locked="0" hidden="0"/>
    </xf>
    <xf numFmtId="9" fontId="0" fillId="4" borderId="1" applyProtection="1" pivotButton="0" quotePrefix="0" xfId="0">
      <protection locked="0" hidden="0"/>
    </xf>
    <xf numFmtId="166" fontId="5" fillId="6" borderId="1" pivotButton="0" quotePrefix="0" xfId="0"/>
    <xf numFmtId="0" fontId="7" fillId="6" borderId="1" applyAlignment="1" pivotButton="0" quotePrefix="0" xfId="0">
      <alignment vertical="center" wrapText="1"/>
    </xf>
    <xf numFmtId="166" fontId="4" fillId="6" borderId="1" pivotButton="0" quotePrefix="0" xfId="0"/>
    <xf numFmtId="167" fontId="4" fillId="3" borderId="1" pivotButton="0" quotePrefix="0" xfId="0"/>
    <xf numFmtId="0" fontId="5" fillId="0" borderId="0" pivotButton="0" quotePrefix="0" xfId="0"/>
    <xf numFmtId="166" fontId="4" fillId="7" borderId="1" pivotButton="0" quotePrefix="0" xfId="0"/>
    <xf numFmtId="0" fontId="2" fillId="0" borderId="0" applyAlignment="1" pivotButton="0" quotePrefix="0" xfId="0">
      <alignment vertical="center" wrapText="1"/>
    </xf>
    <xf numFmtId="164" fontId="5" fillId="6" borderId="1" pivotButton="0" quotePrefix="0" xfId="0"/>
    <xf numFmtId="167" fontId="5" fillId="6" borderId="1" pivotButton="0" quotePrefix="0" xfId="0"/>
    <xf numFmtId="167" fontId="4" fillId="8" borderId="1" pivotButton="0" quotePrefix="0" xfId="0"/>
    <xf numFmtId="166" fontId="4" fillId="8" borderId="1" pivotButton="0" quotePrefix="0" xfId="0"/>
    <xf numFmtId="164" fontId="4" fillId="6" borderId="1" pivotButton="0" quotePrefix="0" xfId="0"/>
    <xf numFmtId="0" fontId="4" fillId="6" borderId="1" pivotButton="0" quotePrefix="0" xfId="0"/>
    <xf numFmtId="167" fontId="4" fillId="6" borderId="1" pivotButton="0" quotePrefix="0" xfId="0"/>
    <xf numFmtId="168" fontId="5" fillId="6" borderId="1" pivotButton="0" quotePrefix="0" xfId="0"/>
    <xf numFmtId="0" fontId="5" fillId="0" borderId="1" pivotButton="0" quotePrefix="0" xfId="0"/>
    <xf numFmtId="165" fontId="0" fillId="0" borderId="1" pivotButton="0" quotePrefix="0" xfId="0"/>
    <xf numFmtId="166" fontId="5" fillId="0" borderId="1" pivotButton="0" quotePrefix="0" xfId="0"/>
    <xf numFmtId="167" fontId="5" fillId="0" borderId="1" pivotButton="0" quotePrefix="0" xfId="0"/>
    <xf numFmtId="9" fontId="5" fillId="0" borderId="1" pivotButton="0" quotePrefix="0" xfId="0"/>
    <xf numFmtId="0" fontId="7" fillId="0" borderId="1" applyAlignment="1" pivotButton="0" quotePrefix="0" xfId="0">
      <alignment vertical="center" wrapText="1"/>
    </xf>
    <xf numFmtId="0" fontId="4" fillId="0" borderId="1" pivotButton="0" quotePrefix="0" xfId="0"/>
    <xf numFmtId="0" fontId="5" fillId="0" borderId="1" applyAlignment="1" pivotButton="0" quotePrefix="0" xfId="0">
      <alignment vertical="top" wrapText="1"/>
    </xf>
    <xf numFmtId="0" fontId="7"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33"/>
  <sheetViews>
    <sheetView showGridLines="0" workbookViewId="0">
      <selection activeCell="A1" sqref="A1"/>
    </sheetView>
  </sheetViews>
  <sheetFormatPr baseColWidth="8" defaultRowHeight="15"/>
  <cols>
    <col width="2" customWidth="1" min="1" max="1"/>
    <col width="30" customWidth="1" min="2" max="2"/>
    <col width="18" customWidth="1" min="3" max="3"/>
    <col width="3" customWidth="1" min="4" max="4"/>
    <col width="74" customWidth="1" min="5" max="5"/>
  </cols>
  <sheetData>
    <row r="1"/>
    <row r="2" ht="22" customHeight="1">
      <c r="B2" s="1" t="inlineStr">
        <is>
          <t>Pharmacy &amp; Medical Store Billing Template</t>
        </is>
      </c>
    </row>
    <row r="3">
      <c r="B3" s="2" t="inlineStr">
        <is>
          <t>For Indian chemists and medical stores  |  Updated September 2026</t>
        </is>
      </c>
    </row>
    <row r="4"/>
    <row r="5" ht="18" customHeight="1">
      <c r="B5" s="3" t="inlineStr">
        <is>
          <t>What's inside</t>
        </is>
      </c>
      <c r="C5" s="4" t="n"/>
      <c r="D5" s="4" t="n"/>
      <c r="E5" s="4" t="n"/>
    </row>
    <row r="6" ht="63.1" customHeight="1">
      <c r="B6" s="5" t="inlineStr">
        <is>
          <t>Sheet 2: Counter Bill</t>
        </is>
      </c>
      <c r="E6" s="6" t="inlineStr">
        <is>
          <t>A cash or credit memo built to rule 65 of the Drugs Rules. Enter the pack MRP and the quantity: the sheet takes GST out of the MRP instead of adding it on top, and flags the line if a prescription, a batch number or an H1 register entry is missing.</t>
        </is>
      </c>
    </row>
    <row r="7" ht="48.6" customHeight="1">
      <c r="B7" s="5" t="inlineStr">
        <is>
          <t>Sheet 3: Stock &amp; Expiry</t>
        </is>
      </c>
      <c r="E7" s="6" t="inlineStr">
        <is>
          <t>Your purchase record with the particulars rule 65 asks for, plus a near-expiry tracker that reads the expiry month as the last day of that month, which is what the rule says.</t>
        </is>
      </c>
    </row>
    <row r="8" ht="48.6" customHeight="1">
      <c r="B8" s="5" t="inlineStr">
        <is>
          <t>Sheet 4: Schedule H1 Register</t>
        </is>
      </c>
      <c r="E8" s="6" t="inlineStr">
        <is>
          <t>The separate register that Schedule H1 sales must go into. Print it, or keep it here. Either way it is kept for three years and shown to an Inspector on demand.</t>
        </is>
      </c>
    </row>
    <row r="9" ht="48.6" customHeight="1">
      <c r="B9" s="5" t="inlineStr">
        <is>
          <t>Sheet 5: Margin &amp; MRP Check</t>
        </is>
      </c>
      <c r="E9" s="6" t="inlineStr">
        <is>
          <t>What you actually earn on a pack once GST is stripped out of the MRP, and whether a scheduled formulation's MRP sits inside the DPCO ceiling formula.</t>
        </is>
      </c>
    </row>
    <row r="10" ht="42" customHeight="1">
      <c r="B10" s="5" t="inlineStr">
        <is>
          <t>Sheet 6: Worked Example</t>
        </is>
      </c>
      <c r="E10" s="6" t="inlineStr">
        <is>
          <t>One filled bill and one filled stock line, so you can see the outputs before you touch your own numbers.</t>
        </is>
      </c>
    </row>
    <row r="11" ht="42" customHeight="1">
      <c r="B11" s="5" t="inlineStr">
        <is>
          <t>Sheet 7: What the Rules Say</t>
        </is>
      </c>
      <c r="E11" s="6" t="inlineStr">
        <is>
          <t>The four obligations above, quoted, with the rule number and the source document. Take this to your drug inspector, not our word for it.</t>
        </is>
      </c>
    </row>
    <row r="12"/>
    <row r="13" ht="18" customHeight="1">
      <c r="B13" s="3" t="inlineStr">
        <is>
          <t>The three things this template gets right that a generic invoice does not</t>
        </is>
      </c>
      <c r="C13" s="4" t="n"/>
      <c r="D13" s="4" t="n"/>
      <c r="E13" s="4" t="n"/>
    </row>
    <row r="14" ht="63.1" customHeight="1">
      <c r="B14" s="7" t="inlineStr">
        <is>
          <t>GST comes OUT of the MRP</t>
        </is>
      </c>
      <c r="E14" s="6" t="inlineStr">
        <is>
          <t>The label says Maximum Retail Price inclusive of all taxes. So on a ₹45 strip at 5%, the taxable value is ₹42.86 and the GST is ₹2.14. Adding 5% on top of ₹45 overcharges the patient and breaches DPCO 2013 para 26, which bars selling above the label price.</t>
        </is>
      </c>
    </row>
    <row r="15" ht="63.1" customHeight="1">
      <c r="B15" s="7" t="inlineStr">
        <is>
          <t>Expiry means the last day of the month</t>
        </is>
      </c>
      <c r="E15" s="6" t="inlineStr">
        <is>
          <t>The Explanation to rule 96 of the Drugs Rules says the expiry date is in month and year and the drug is recommended till the last day of that month. A pack marked 09/2026 is saleable to 30-Sep-2026. Trackers built on the 1st write off good stock a month early.</t>
        </is>
      </c>
    </row>
    <row r="16" ht="63.1" customHeight="1">
      <c r="B16" s="7" t="inlineStr">
        <is>
          <t>Schedule H1 needs its own register, kept three years</t>
        </is>
      </c>
      <c r="E16" s="6" t="inlineStr">
        <is>
          <t>Rule 65 asks for a separate register giving the prescriber's name and address, the patient's name, the drug and the quantity. Three years, open for inspection. Most stores record H1 sales in the ordinary sales book, which is not what the rule asks for.</t>
        </is>
      </c>
    </row>
    <row r="17"/>
    <row r="18" ht="18" customHeight="1">
      <c r="B18" s="3" t="inlineStr">
        <is>
          <t>How the sheets talk to each other</t>
        </is>
      </c>
      <c r="C18" s="4" t="n"/>
      <c r="D18" s="4" t="n"/>
      <c r="E18" s="4" t="n"/>
    </row>
    <row r="19" ht="63.1" customHeight="1">
      <c r="B19" s="5" t="inlineStr">
        <is>
          <t>Counter Bill checks the Stock sheet</t>
        </is>
      </c>
      <c r="E19" s="6" t="inlineStr">
        <is>
          <t>When you type a batch number on the bill, the Check column looks for it in the Stock &amp; Expiry sheet and tells you if it is not there. It stays quiet while the Stock sheet is empty, so you can use the bill on its own if you want to.</t>
        </is>
      </c>
    </row>
    <row r="20" ht="77.59999999999999" customHeight="1">
      <c r="B20" s="5" t="inlineStr">
        <is>
          <t>Schedule H1 Register reads the bill</t>
        </is>
      </c>
      <c r="E20" s="6" t="inlineStr">
        <is>
          <t>The panel at the top of the register shows the bill date, the prescriber, the patient and how many Schedule H1 lines the open bill has, so you are copying an entry across rather than remembering it. The register rows themselves stay yours to type, because a register builds up over months while the bill sheet only holds one sale at a time.</t>
        </is>
      </c>
    </row>
    <row r="21" ht="63.1" customHeight="1">
      <c r="B21" s="5" t="inlineStr">
        <is>
          <t>Everything else is deliberately separate</t>
        </is>
      </c>
      <c r="E21" s="6" t="inlineStr">
        <is>
          <t>The Stock and Margin sheets do not write into each other. PTR and MRP sit in the Stock sheet, so copy them across when you want to test a pack's margin. Keeping them apart means one wrong entry cannot quietly spread through the file.</t>
        </is>
      </c>
    </row>
    <row r="22"/>
    <row r="23" ht="18" customHeight="1">
      <c r="B23" s="3" t="inlineStr">
        <is>
          <t>How to use it</t>
        </is>
      </c>
      <c r="C23" s="4" t="n"/>
      <c r="D23" s="4" t="n"/>
      <c r="E23" s="4" t="n"/>
    </row>
    <row r="24" ht="63.1" customHeight="1">
      <c r="B24" s="5" t="inlineStr">
        <is>
          <t>1. Fill the cream cells</t>
        </is>
      </c>
      <c r="E24" s="6" t="inlineStr">
        <is>
          <t>Every editable cell is cream. Everything else is a formula and is locked, so you cannot break the maths by typing over it. There is no password: right-click the tab and choose Unprotect Sheet if you need to change the layout.</t>
        </is>
      </c>
    </row>
    <row r="25" ht="48.6" customHeight="1">
      <c r="B25" s="5" t="inlineStr">
        <is>
          <t>2. Set your store details once</t>
        </is>
      </c>
      <c r="E25" s="6" t="inlineStr">
        <is>
          <t>Sheet 2 needs your name, address, drug licence number and GSTIN in the header. Rule 65 requires the name, address and sale licence number on every retail memo.</t>
        </is>
      </c>
    </row>
    <row r="26" ht="63.1" customHeight="1">
      <c r="B26" s="5" t="inlineStr">
        <is>
          <t>3. Take the GST rate off the pack or the supplier invoice</t>
        </is>
      </c>
      <c r="E26" s="6" t="inlineStr">
        <is>
          <t>From 22-Sep-2025 most medicines are at 5%, a specified list of lifesaving drugs is at Nil, and medical devices are at 5%. The pack and your purchase invoice are the authority for which one applies. This sheet does not guess it for you.</t>
        </is>
      </c>
    </row>
    <row r="27" ht="77.59999999999999" customHeight="1">
      <c r="B27" s="5" t="inlineStr">
        <is>
          <t>4. OTC here means 'not scheduled'</t>
        </is>
      </c>
      <c r="E27" s="6" t="inlineStr">
        <is>
          <t>The Drugs Rules have no category called OTC. In the Schedule column it is shorthand for a medicine that is not in Schedule H, H1 or X and so needs no prescription. Paracetamol tablets, for instance, sit in the household remedies list in Schedule K. If you are not sure where a medicine sits, treat it as scheduled until you have checked.</t>
        </is>
      </c>
    </row>
    <row r="28" ht="40" customHeight="1">
      <c r="B28" s="5" t="inlineStr">
        <is>
          <t>5. Enter the expiry as a date</t>
        </is>
      </c>
      <c r="E28" s="6" t="inlineStr">
        <is>
          <t>Type 01-09-2026 for a pack marked 09/2026. The sheet displays it as Sep-2026 and works out the last day of the month itself.</t>
        </is>
      </c>
    </row>
    <row r="29" ht="40" customHeight="1">
      <c r="B29" s="5" t="inlineStr">
        <is>
          <t>6. Copy a line down for more rows</t>
        </is>
      </c>
      <c r="E29" s="6" t="inlineStr">
        <is>
          <t>The formulas are the same on every row. Select the last row, copy, and paste down.</t>
        </is>
      </c>
    </row>
    <row r="30"/>
    <row r="31" ht="30.1" customHeight="1">
      <c r="B31" s="8" t="inlineStr">
        <is>
          <t>This template is a record-keeping aid, not legal advice. Schedules H, H1 and X are amended by notification and state drug control offices differ on how registers are presented. Confirm the current position with your State Drugs Controller before you rely on it.</t>
        </is>
      </c>
      <c r="C31" s="9" t="n"/>
      <c r="D31" s="9" t="n"/>
      <c r="E31" s="9" t="n"/>
    </row>
    <row r="32"/>
    <row r="33">
      <c r="B33" s="10" t="inlineStr">
        <is>
          <t>Powered by Petpooja  |  Batch, expiry and GST billing in one system: www.petpooja.com/invoice</t>
        </is>
      </c>
    </row>
  </sheetData>
  <sheetProtection selectLockedCells="0" selectUnlockedCells="0" sheet="1" objects="0" insertRows="1" insertHyperlinks="1" autoFilter="1" scenarios="0" formatColumns="1" deleteColumns="1" insertColumns="1" pivotTables="1" deleteRows="1" formatCells="0" formatRows="1" sort="1"/>
  <mergeCells count="2">
    <mergeCell ref="B31:E31"/>
    <mergeCell ref="B33:E33"/>
  </mergeCells>
  <printOptions horizontalCentered="1"/>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N35"/>
  <sheetViews>
    <sheetView showGridLines="0" workbookViewId="0">
      <pane xSplit="1" ySplit="11" topLeftCell="B12" activePane="bottomRight" state="frozen"/>
      <selection pane="topRight"/>
      <selection pane="bottomLeft"/>
      <selection pane="bottomRight" activeCell="A1" sqref="A1"/>
    </sheetView>
  </sheetViews>
  <sheetFormatPr baseColWidth="8" defaultRowHeight="15"/>
  <cols>
    <col width="2" customWidth="1" min="1" max="1"/>
    <col width="26" customWidth="1" min="2" max="2"/>
    <col width="10" customWidth="1" min="3" max="3"/>
    <col width="13" customWidth="1" min="4" max="4"/>
    <col width="18" customWidth="1" min="5" max="5"/>
    <col width="11" customWidth="1" min="6" max="6"/>
    <col width="13" customWidth="1" min="7" max="7"/>
    <col width="7" customWidth="1" min="8" max="8"/>
    <col width="8" customWidth="1" min="9" max="9"/>
    <col width="14" customWidth="1" min="10" max="10"/>
    <col width="11" customWidth="1" min="11" max="11"/>
    <col width="14" customWidth="1" min="12" max="12"/>
    <col width="11" customWidth="1" min="13" max="13"/>
    <col width="46" customWidth="1" min="14" max="14"/>
  </cols>
  <sheetData>
    <row r="1"/>
    <row r="2" ht="22" customHeight="1">
      <c r="B2" s="1" t="inlineStr">
        <is>
          <t>Counter Bill</t>
        </is>
      </c>
    </row>
    <row r="3">
      <c r="B3" s="2" t="inlineStr">
        <is>
          <t>Cash or credit memo built to rule 65 of the Drugs Rules 1945  |  GST comes out of the MRP, not on top of it</t>
        </is>
      </c>
    </row>
    <row r="4"/>
    <row r="5">
      <c r="B5" s="5" t="inlineStr">
        <is>
          <t>Store name, address</t>
        </is>
      </c>
      <c r="C5" s="11" t="inlineStr">
        <is>
          <t>&lt;your store name, address, city&gt;</t>
        </is>
      </c>
      <c r="D5" s="12" t="n"/>
      <c r="E5" s="5" t="inlineStr">
        <is>
          <t>Memo no.</t>
        </is>
      </c>
      <c r="F5" s="11" t="n">
        <v>1</v>
      </c>
      <c r="J5" s="5" t="inlineStr">
        <is>
          <t>Prescriber &amp; address</t>
        </is>
      </c>
      <c r="L5" s="11" t="n"/>
      <c r="M5" s="13" t="n"/>
      <c r="N5" s="12" t="n"/>
    </row>
    <row r="6">
      <c r="B6" s="5" t="inlineStr">
        <is>
          <t>Drug licence no.</t>
        </is>
      </c>
      <c r="C6" s="11" t="inlineStr">
        <is>
          <t>&lt;your Form 20/21 licence no.&gt;</t>
        </is>
      </c>
      <c r="E6" s="5" t="inlineStr">
        <is>
          <t>Bill date</t>
        </is>
      </c>
      <c r="F6" s="14">
        <f>TODAY()</f>
        <v/>
      </c>
      <c r="J6" s="5" t="inlineStr">
        <is>
          <t>Pharmacist on duty</t>
        </is>
      </c>
      <c r="L6" s="11" t="n"/>
      <c r="M6" s="13" t="n"/>
      <c r="N6" s="12" t="n"/>
    </row>
    <row r="7">
      <c r="B7" s="5" t="inlineStr">
        <is>
          <t>GSTIN</t>
        </is>
      </c>
      <c r="C7" s="11" t="inlineStr">
        <is>
          <t>&lt;your GSTIN&gt;</t>
        </is>
      </c>
      <c r="E7" s="5" t="inlineStr">
        <is>
          <t>Patient name</t>
        </is>
      </c>
      <c r="F7" s="11" t="n"/>
      <c r="J7" s="5" t="inlineStr">
        <is>
          <t>Prescription dated</t>
        </is>
      </c>
      <c r="L7" s="14" t="n"/>
    </row>
    <row r="8"/>
    <row r="9" ht="30.1" customHeight="1">
      <c r="B9" s="15" t="inlineStr">
        <is>
          <t>Rule 65 requires the name, address and sale licence number of the dealer, and the serial number of the memo, on every retail sale of a drug. For a Schedule H, H1 or X medicine the prescriber's details belong on the record too. Your retail licence is Form 20 and Form 21 under rule 61; Form 20B and 21B are the wholesale licences your supplier holds, so do not copy theirs onto your bill.</t>
        </is>
      </c>
      <c r="C9" s="16" t="n"/>
      <c r="D9" s="16" t="n"/>
      <c r="E9" s="16" t="n"/>
      <c r="F9" s="16" t="n"/>
      <c r="G9" s="16" t="n"/>
      <c r="H9" s="16" t="n"/>
      <c r="I9" s="16" t="n"/>
      <c r="J9" s="16" t="n"/>
      <c r="K9" s="16" t="n"/>
      <c r="L9" s="16" t="n"/>
      <c r="M9" s="16" t="n"/>
      <c r="N9" s="16" t="n"/>
    </row>
    <row r="10"/>
    <row r="11" ht="32.7" customHeight="1">
      <c r="B11" s="17" t="inlineStr">
        <is>
          <t>Medicine (brand)</t>
        </is>
      </c>
      <c r="C11" s="17" t="inlineStr">
        <is>
          <t>Schedule</t>
        </is>
      </c>
      <c r="D11" s="17" t="inlineStr">
        <is>
          <t>Batch no.</t>
        </is>
      </c>
      <c r="E11" s="17" t="inlineStr">
        <is>
          <t>Manufacturer</t>
        </is>
      </c>
      <c r="F11" s="17" t="inlineStr">
        <is>
          <t>Expiry</t>
        </is>
      </c>
      <c r="G11" s="17" t="inlineStr">
        <is>
          <t>Pack MRP (₹, incl. tax)</t>
        </is>
      </c>
      <c r="H11" s="17" t="inlineStr">
        <is>
          <t>Qty</t>
        </is>
      </c>
      <c r="I11" s="17" t="inlineStr">
        <is>
          <t>GST %</t>
        </is>
      </c>
      <c r="J11" s="17" t="inlineStr">
        <is>
          <t>Gross MRP (₹)</t>
        </is>
      </c>
      <c r="K11" s="17" t="inlineStr">
        <is>
          <t>Discount (₹)</t>
        </is>
      </c>
      <c r="L11" s="17" t="inlineStr">
        <is>
          <t>Taxable value (₹)</t>
        </is>
      </c>
      <c r="M11" s="17" t="inlineStr">
        <is>
          <t>GST (₹)</t>
        </is>
      </c>
      <c r="N11" s="17" t="inlineStr">
        <is>
          <t>Check</t>
        </is>
      </c>
    </row>
    <row r="12">
      <c r="B12" s="11" t="n"/>
      <c r="C12" s="11" t="n"/>
      <c r="D12" s="11" t="n"/>
      <c r="E12" s="11" t="n"/>
      <c r="F12" s="18" t="n"/>
      <c r="G12" s="19" t="n"/>
      <c r="H12" s="20" t="n"/>
      <c r="I12" s="21" t="n"/>
      <c r="J12" s="22">
        <f>IF(B12="","",G12*H12)</f>
        <v/>
      </c>
      <c r="K12" s="19" t="n"/>
      <c r="L12" s="22">
        <f>IF(B12="","",(J12-K12)/(1+I12))</f>
        <v/>
      </c>
      <c r="M12" s="22">
        <f>IF(B12="","",(J12-K12)-L12)</f>
        <v/>
      </c>
      <c r="N12" s="23">
        <f>IF(B12="","",IF(K12&lt;0,"Above MRP. DPCO 2013 para 26 bars selling above the label price",IF(AND(F12&lt;&gt;"",EOMONTH(F12,0)&lt;$F$6),"EXPIRED on "&amp;TEXT(EOMONTH(F12,0),"DD-MMM-YYYY")&amp;". Do not sell",IF(AND(OR(C12="C",C12="H",C12="H1",C12="X"),OR(D12="",E12="",F12="")),"Rule 65: this schedule needs the batch no., the manufacturer and the expiry on the record",IF(AND(OR(C12="H",C12="H1",C12="X"),$L$5=""),"Prescription required. Enter the prescriber before billing",IF(C12="X","Schedule X: prescription in duplicate, keep one copy 2 years, stock under lock and key",IF(C12="H1","Also enter this sale in the Schedule H1 Register sheet. Kept 3 years",IF(C12="H","Prescription on record. Note your name, address and the dispensing date on it",IF(AND(D12&lt;&gt;"",COUNTA('Stock &amp; Expiry'!$G$9:$G$28)&gt;0,COUNTIF('Stock &amp; Expiry'!$G$9:$G$28,D12)=0),"Batch not in the Stock &amp; Expiry sheet. Check the batch number","OK")))))))))</f>
        <v/>
      </c>
    </row>
    <row r="13">
      <c r="B13" s="11" t="n"/>
      <c r="C13" s="11" t="n"/>
      <c r="D13" s="11" t="n"/>
      <c r="E13" s="11" t="n"/>
      <c r="F13" s="18" t="n"/>
      <c r="G13" s="19" t="n"/>
      <c r="H13" s="20" t="n"/>
      <c r="I13" s="21" t="n"/>
      <c r="J13" s="22">
        <f>IF(B13="","",G13*H13)</f>
        <v/>
      </c>
      <c r="K13" s="19" t="n"/>
      <c r="L13" s="22">
        <f>IF(B13="","",(J13-K13)/(1+I13))</f>
        <v/>
      </c>
      <c r="M13" s="22">
        <f>IF(B13="","",(J13-K13)-L13)</f>
        <v/>
      </c>
      <c r="N13" s="23">
        <f>IF(B13="","",IF(K13&lt;0,"Above MRP. DPCO 2013 para 26 bars selling above the label price",IF(AND(F13&lt;&gt;"",EOMONTH(F13,0)&lt;$F$6),"EXPIRED on "&amp;TEXT(EOMONTH(F13,0),"DD-MMM-YYYY")&amp;". Do not sell",IF(AND(OR(C13="C",C13="H",C13="H1",C13="X"),OR(D13="",E13="",F13="")),"Rule 65: this schedule needs the batch no., the manufacturer and the expiry on the record",IF(AND(OR(C13="H",C13="H1",C13="X"),$L$5=""),"Prescription required. Enter the prescriber before billing",IF(C13="X","Schedule X: prescription in duplicate, keep one copy 2 years, stock under lock and key",IF(C13="H1","Also enter this sale in the Schedule H1 Register sheet. Kept 3 years",IF(C13="H","Prescription on record. Note your name, address and the dispensing date on it",IF(AND(D13&lt;&gt;"",COUNTA('Stock &amp; Expiry'!$G$9:$G$28)&gt;0,COUNTIF('Stock &amp; Expiry'!$G$9:$G$28,D13)=0),"Batch not in the Stock &amp; Expiry sheet. Check the batch number","OK")))))))))</f>
        <v/>
      </c>
    </row>
    <row r="14">
      <c r="B14" s="11" t="n"/>
      <c r="C14" s="11" t="n"/>
      <c r="D14" s="11" t="n"/>
      <c r="E14" s="11" t="n"/>
      <c r="F14" s="18" t="n"/>
      <c r="G14" s="19" t="n"/>
      <c r="H14" s="20" t="n"/>
      <c r="I14" s="21" t="n"/>
      <c r="J14" s="22">
        <f>IF(B14="","",G14*H14)</f>
        <v/>
      </c>
      <c r="K14" s="19" t="n"/>
      <c r="L14" s="22">
        <f>IF(B14="","",(J14-K14)/(1+I14))</f>
        <v/>
      </c>
      <c r="M14" s="22">
        <f>IF(B14="","",(J14-K14)-L14)</f>
        <v/>
      </c>
      <c r="N14" s="23">
        <f>IF(B14="","",IF(K14&lt;0,"Above MRP. DPCO 2013 para 26 bars selling above the label price",IF(AND(F14&lt;&gt;"",EOMONTH(F14,0)&lt;$F$6),"EXPIRED on "&amp;TEXT(EOMONTH(F14,0),"DD-MMM-YYYY")&amp;". Do not sell",IF(AND(OR(C14="C",C14="H",C14="H1",C14="X"),OR(D14="",E14="",F14="")),"Rule 65: this schedule needs the batch no., the manufacturer and the expiry on the record",IF(AND(OR(C14="H",C14="H1",C14="X"),$L$5=""),"Prescription required. Enter the prescriber before billing",IF(C14="X","Schedule X: prescription in duplicate, keep one copy 2 years, stock under lock and key",IF(C14="H1","Also enter this sale in the Schedule H1 Register sheet. Kept 3 years",IF(C14="H","Prescription on record. Note your name, address and the dispensing date on it",IF(AND(D14&lt;&gt;"",COUNTA('Stock &amp; Expiry'!$G$9:$G$28)&gt;0,COUNTIF('Stock &amp; Expiry'!$G$9:$G$28,D14)=0),"Batch not in the Stock &amp; Expiry sheet. Check the batch number","OK")))))))))</f>
        <v/>
      </c>
    </row>
    <row r="15">
      <c r="B15" s="11" t="n"/>
      <c r="C15" s="11" t="n"/>
      <c r="D15" s="11" t="n"/>
      <c r="E15" s="11" t="n"/>
      <c r="F15" s="18" t="n"/>
      <c r="G15" s="19" t="n"/>
      <c r="H15" s="20" t="n"/>
      <c r="I15" s="21" t="n"/>
      <c r="J15" s="22">
        <f>IF(B15="","",G15*H15)</f>
        <v/>
      </c>
      <c r="K15" s="19" t="n"/>
      <c r="L15" s="22">
        <f>IF(B15="","",(J15-K15)/(1+I15))</f>
        <v/>
      </c>
      <c r="M15" s="22">
        <f>IF(B15="","",(J15-K15)-L15)</f>
        <v/>
      </c>
      <c r="N15" s="23">
        <f>IF(B15="","",IF(K15&lt;0,"Above MRP. DPCO 2013 para 26 bars selling above the label price",IF(AND(F15&lt;&gt;"",EOMONTH(F15,0)&lt;$F$6),"EXPIRED on "&amp;TEXT(EOMONTH(F15,0),"DD-MMM-YYYY")&amp;". Do not sell",IF(AND(OR(C15="C",C15="H",C15="H1",C15="X"),OR(D15="",E15="",F15="")),"Rule 65: this schedule needs the batch no., the manufacturer and the expiry on the record",IF(AND(OR(C15="H",C15="H1",C15="X"),$L$5=""),"Prescription required. Enter the prescriber before billing",IF(C15="X","Schedule X: prescription in duplicate, keep one copy 2 years, stock under lock and key",IF(C15="H1","Also enter this sale in the Schedule H1 Register sheet. Kept 3 years",IF(C15="H","Prescription on record. Note your name, address and the dispensing date on it",IF(AND(D15&lt;&gt;"",COUNTA('Stock &amp; Expiry'!$G$9:$G$28)&gt;0,COUNTIF('Stock &amp; Expiry'!$G$9:$G$28,D15)=0),"Batch not in the Stock &amp; Expiry sheet. Check the batch number","OK")))))))))</f>
        <v/>
      </c>
    </row>
    <row r="16">
      <c r="B16" s="11" t="n"/>
      <c r="C16" s="11" t="n"/>
      <c r="D16" s="11" t="n"/>
      <c r="E16" s="11" t="n"/>
      <c r="F16" s="18" t="n"/>
      <c r="G16" s="19" t="n"/>
      <c r="H16" s="20" t="n"/>
      <c r="I16" s="21" t="n"/>
      <c r="J16" s="22">
        <f>IF(B16="","",G16*H16)</f>
        <v/>
      </c>
      <c r="K16" s="19" t="n"/>
      <c r="L16" s="22">
        <f>IF(B16="","",(J16-K16)/(1+I16))</f>
        <v/>
      </c>
      <c r="M16" s="22">
        <f>IF(B16="","",(J16-K16)-L16)</f>
        <v/>
      </c>
      <c r="N16" s="23">
        <f>IF(B16="","",IF(K16&lt;0,"Above MRP. DPCO 2013 para 26 bars selling above the label price",IF(AND(F16&lt;&gt;"",EOMONTH(F16,0)&lt;$F$6),"EXPIRED on "&amp;TEXT(EOMONTH(F16,0),"DD-MMM-YYYY")&amp;". Do not sell",IF(AND(OR(C16="C",C16="H",C16="H1",C16="X"),OR(D16="",E16="",F16="")),"Rule 65: this schedule needs the batch no., the manufacturer and the expiry on the record",IF(AND(OR(C16="H",C16="H1",C16="X"),$L$5=""),"Prescription required. Enter the prescriber before billing",IF(C16="X","Schedule X: prescription in duplicate, keep one copy 2 years, stock under lock and key",IF(C16="H1","Also enter this sale in the Schedule H1 Register sheet. Kept 3 years",IF(C16="H","Prescription on record. Note your name, address and the dispensing date on it",IF(AND(D16&lt;&gt;"",COUNTA('Stock &amp; Expiry'!$G$9:$G$28)&gt;0,COUNTIF('Stock &amp; Expiry'!$G$9:$G$28,D16)=0),"Batch not in the Stock &amp; Expiry sheet. Check the batch number","OK")))))))))</f>
        <v/>
      </c>
    </row>
    <row r="17">
      <c r="B17" s="11" t="n"/>
      <c r="C17" s="11" t="n"/>
      <c r="D17" s="11" t="n"/>
      <c r="E17" s="11" t="n"/>
      <c r="F17" s="18" t="n"/>
      <c r="G17" s="19" t="n"/>
      <c r="H17" s="20" t="n"/>
      <c r="I17" s="21" t="n"/>
      <c r="J17" s="22">
        <f>IF(B17="","",G17*H17)</f>
        <v/>
      </c>
      <c r="K17" s="19" t="n"/>
      <c r="L17" s="22">
        <f>IF(B17="","",(J17-K17)/(1+I17))</f>
        <v/>
      </c>
      <c r="M17" s="22">
        <f>IF(B17="","",(J17-K17)-L17)</f>
        <v/>
      </c>
      <c r="N17" s="23">
        <f>IF(B17="","",IF(K17&lt;0,"Above MRP. DPCO 2013 para 26 bars selling above the label price",IF(AND(F17&lt;&gt;"",EOMONTH(F17,0)&lt;$F$6),"EXPIRED on "&amp;TEXT(EOMONTH(F17,0),"DD-MMM-YYYY")&amp;". Do not sell",IF(AND(OR(C17="C",C17="H",C17="H1",C17="X"),OR(D17="",E17="",F17="")),"Rule 65: this schedule needs the batch no., the manufacturer and the expiry on the record",IF(AND(OR(C17="H",C17="H1",C17="X"),$L$5=""),"Prescription required. Enter the prescriber before billing",IF(C17="X","Schedule X: prescription in duplicate, keep one copy 2 years, stock under lock and key",IF(C17="H1","Also enter this sale in the Schedule H1 Register sheet. Kept 3 years",IF(C17="H","Prescription on record. Note your name, address and the dispensing date on it",IF(AND(D17&lt;&gt;"",COUNTA('Stock &amp; Expiry'!$G$9:$G$28)&gt;0,COUNTIF('Stock &amp; Expiry'!$G$9:$G$28,D17)=0),"Batch not in the Stock &amp; Expiry sheet. Check the batch number","OK")))))))))</f>
        <v/>
      </c>
    </row>
    <row r="18">
      <c r="B18" s="11" t="n"/>
      <c r="C18" s="11" t="n"/>
      <c r="D18" s="11" t="n"/>
      <c r="E18" s="11" t="n"/>
      <c r="F18" s="18" t="n"/>
      <c r="G18" s="19" t="n"/>
      <c r="H18" s="20" t="n"/>
      <c r="I18" s="21" t="n"/>
      <c r="J18" s="22">
        <f>IF(B18="","",G18*H18)</f>
        <v/>
      </c>
      <c r="K18" s="19" t="n"/>
      <c r="L18" s="22">
        <f>IF(B18="","",(J18-K18)/(1+I18))</f>
        <v/>
      </c>
      <c r="M18" s="22">
        <f>IF(B18="","",(J18-K18)-L18)</f>
        <v/>
      </c>
      <c r="N18" s="23">
        <f>IF(B18="","",IF(K18&lt;0,"Above MRP. DPCO 2013 para 26 bars selling above the label price",IF(AND(F18&lt;&gt;"",EOMONTH(F18,0)&lt;$F$6),"EXPIRED on "&amp;TEXT(EOMONTH(F18,0),"DD-MMM-YYYY")&amp;". Do not sell",IF(AND(OR(C18="C",C18="H",C18="H1",C18="X"),OR(D18="",E18="",F18="")),"Rule 65: this schedule needs the batch no., the manufacturer and the expiry on the record",IF(AND(OR(C18="H",C18="H1",C18="X"),$L$5=""),"Prescription required. Enter the prescriber before billing",IF(C18="X","Schedule X: prescription in duplicate, keep one copy 2 years, stock under lock and key",IF(C18="H1","Also enter this sale in the Schedule H1 Register sheet. Kept 3 years",IF(C18="H","Prescription on record. Note your name, address and the dispensing date on it",IF(AND(D18&lt;&gt;"",COUNTA('Stock &amp; Expiry'!$G$9:$G$28)&gt;0,COUNTIF('Stock &amp; Expiry'!$G$9:$G$28,D18)=0),"Batch not in the Stock &amp; Expiry sheet. Check the batch number","OK")))))))))</f>
        <v/>
      </c>
    </row>
    <row r="19">
      <c r="B19" s="11" t="n"/>
      <c r="C19" s="11" t="n"/>
      <c r="D19" s="11" t="n"/>
      <c r="E19" s="11" t="n"/>
      <c r="F19" s="18" t="n"/>
      <c r="G19" s="19" t="n"/>
      <c r="H19" s="20" t="n"/>
      <c r="I19" s="21" t="n"/>
      <c r="J19" s="22">
        <f>IF(B19="","",G19*H19)</f>
        <v/>
      </c>
      <c r="K19" s="19" t="n"/>
      <c r="L19" s="22">
        <f>IF(B19="","",(J19-K19)/(1+I19))</f>
        <v/>
      </c>
      <c r="M19" s="22">
        <f>IF(B19="","",(J19-K19)-L19)</f>
        <v/>
      </c>
      <c r="N19" s="23">
        <f>IF(B19="","",IF(K19&lt;0,"Above MRP. DPCO 2013 para 26 bars selling above the label price",IF(AND(F19&lt;&gt;"",EOMONTH(F19,0)&lt;$F$6),"EXPIRED on "&amp;TEXT(EOMONTH(F19,0),"DD-MMM-YYYY")&amp;". Do not sell",IF(AND(OR(C19="C",C19="H",C19="H1",C19="X"),OR(D19="",E19="",F19="")),"Rule 65: this schedule needs the batch no., the manufacturer and the expiry on the record",IF(AND(OR(C19="H",C19="H1",C19="X"),$L$5=""),"Prescription required. Enter the prescriber before billing",IF(C19="X","Schedule X: prescription in duplicate, keep one copy 2 years, stock under lock and key",IF(C19="H1","Also enter this sale in the Schedule H1 Register sheet. Kept 3 years",IF(C19="H","Prescription on record. Note your name, address and the dispensing date on it",IF(AND(D19&lt;&gt;"",COUNTA('Stock &amp; Expiry'!$G$9:$G$28)&gt;0,COUNTIF('Stock &amp; Expiry'!$G$9:$G$28,D19)=0),"Batch not in the Stock &amp; Expiry sheet. Check the batch number","OK")))))))))</f>
        <v/>
      </c>
    </row>
    <row r="20">
      <c r="B20" s="11" t="n"/>
      <c r="C20" s="11" t="n"/>
      <c r="D20" s="11" t="n"/>
      <c r="E20" s="11" t="n"/>
      <c r="F20" s="18" t="n"/>
      <c r="G20" s="19" t="n"/>
      <c r="H20" s="20" t="n"/>
      <c r="I20" s="21" t="n"/>
      <c r="J20" s="22">
        <f>IF(B20="","",G20*H20)</f>
        <v/>
      </c>
      <c r="K20" s="19" t="n"/>
      <c r="L20" s="22">
        <f>IF(B20="","",(J20-K20)/(1+I20))</f>
        <v/>
      </c>
      <c r="M20" s="22">
        <f>IF(B20="","",(J20-K20)-L20)</f>
        <v/>
      </c>
      <c r="N20" s="23">
        <f>IF(B20="","",IF(K20&lt;0,"Above MRP. DPCO 2013 para 26 bars selling above the label price",IF(AND(F20&lt;&gt;"",EOMONTH(F20,0)&lt;$F$6),"EXPIRED on "&amp;TEXT(EOMONTH(F20,0),"DD-MMM-YYYY")&amp;". Do not sell",IF(AND(OR(C20="C",C20="H",C20="H1",C20="X"),OR(D20="",E20="",F20="")),"Rule 65: this schedule needs the batch no., the manufacturer and the expiry on the record",IF(AND(OR(C20="H",C20="H1",C20="X"),$L$5=""),"Prescription required. Enter the prescriber before billing",IF(C20="X","Schedule X: prescription in duplicate, keep one copy 2 years, stock under lock and key",IF(C20="H1","Also enter this sale in the Schedule H1 Register sheet. Kept 3 years",IF(C20="H","Prescription on record. Note your name, address and the dispensing date on it",IF(AND(D20&lt;&gt;"",COUNTA('Stock &amp; Expiry'!$G$9:$G$28)&gt;0,COUNTIF('Stock &amp; Expiry'!$G$9:$G$28,D20)=0),"Batch not in the Stock &amp; Expiry sheet. Check the batch number","OK")))))))))</f>
        <v/>
      </c>
    </row>
    <row r="21">
      <c r="B21" s="11" t="n"/>
      <c r="C21" s="11" t="n"/>
      <c r="D21" s="11" t="n"/>
      <c r="E21" s="11" t="n"/>
      <c r="F21" s="18" t="n"/>
      <c r="G21" s="19" t="n"/>
      <c r="H21" s="20" t="n"/>
      <c r="I21" s="21" t="n"/>
      <c r="J21" s="22">
        <f>IF(B21="","",G21*H21)</f>
        <v/>
      </c>
      <c r="K21" s="19" t="n"/>
      <c r="L21" s="22">
        <f>IF(B21="","",(J21-K21)/(1+I21))</f>
        <v/>
      </c>
      <c r="M21" s="22">
        <f>IF(B21="","",(J21-K21)-L21)</f>
        <v/>
      </c>
      <c r="N21" s="23">
        <f>IF(B21="","",IF(K21&lt;0,"Above MRP. DPCO 2013 para 26 bars selling above the label price",IF(AND(F21&lt;&gt;"",EOMONTH(F21,0)&lt;$F$6),"EXPIRED on "&amp;TEXT(EOMONTH(F21,0),"DD-MMM-YYYY")&amp;". Do not sell",IF(AND(OR(C21="C",C21="H",C21="H1",C21="X"),OR(D21="",E21="",F21="")),"Rule 65: this schedule needs the batch no., the manufacturer and the expiry on the record",IF(AND(OR(C21="H",C21="H1",C21="X"),$L$5=""),"Prescription required. Enter the prescriber before billing",IF(C21="X","Schedule X: prescription in duplicate, keep one copy 2 years, stock under lock and key",IF(C21="H1","Also enter this sale in the Schedule H1 Register sheet. Kept 3 years",IF(C21="H","Prescription on record. Note your name, address and the dispensing date on it",IF(AND(D21&lt;&gt;"",COUNTA('Stock &amp; Expiry'!$G$9:$G$28)&gt;0,COUNTIF('Stock &amp; Expiry'!$G$9:$G$28,D21)=0),"Batch not in the Stock &amp; Expiry sheet. Check the batch number","OK")))))))))</f>
        <v/>
      </c>
    </row>
    <row r="22">
      <c r="B22" s="5" t="inlineStr">
        <is>
          <t>Totals</t>
        </is>
      </c>
      <c r="J22" s="24">
        <f>SUM(J12:J21)</f>
        <v/>
      </c>
      <c r="K22" s="24">
        <f>SUM(K12:K21)</f>
        <v/>
      </c>
      <c r="L22" s="24">
        <f>SUM(L12:L21)</f>
        <v/>
      </c>
      <c r="M22" s="24">
        <f>SUM(M12:M21)</f>
        <v/>
      </c>
    </row>
    <row r="23"/>
    <row r="24" ht="18" customHeight="1">
      <c r="B24" s="3" t="inlineStr">
        <is>
          <t>Bill summary</t>
        </is>
      </c>
      <c r="C24" s="4" t="n"/>
      <c r="D24" s="4" t="n"/>
      <c r="E24" s="4" t="n"/>
      <c r="F24" s="4" t="n"/>
    </row>
    <row r="25">
      <c r="B25" s="5" t="inlineStr">
        <is>
          <t>Lines you must not bill (expired or above MRP)</t>
        </is>
      </c>
      <c r="G25" s="25">
        <f>SUMPRODUCT((B12:B21&lt;&gt;"")*((LEFT(N12:N21,7)="EXPIRED")+(LEFT(N12:N21,9)="Above MRP")))</f>
        <v/>
      </c>
    </row>
    <row r="26">
      <c r="B26" s="26" t="inlineStr">
        <is>
          <t>Taxable value</t>
        </is>
      </c>
      <c r="G26" s="22">
        <f>L22</f>
        <v/>
      </c>
    </row>
    <row r="27">
      <c r="B27" s="26" t="inlineStr">
        <is>
          <t>CGST (half the GST charged)</t>
        </is>
      </c>
      <c r="G27" s="22">
        <f>M22/2</f>
        <v/>
      </c>
    </row>
    <row r="28">
      <c r="B28" s="26" t="inlineStr">
        <is>
          <t>SGST / UTGST (the other half)</t>
        </is>
      </c>
      <c r="G28" s="22">
        <f>M22/2</f>
        <v/>
      </c>
    </row>
    <row r="29">
      <c r="B29" s="26" t="inlineStr">
        <is>
          <t>Rounding (down, never up)</t>
        </is>
      </c>
      <c r="G29" s="22">
        <f>ROUNDDOWN(J22-K22,0)-(J22-K22)</f>
        <v/>
      </c>
    </row>
    <row r="30">
      <c r="B30" s="5" t="inlineStr">
        <is>
          <t>Net payable</t>
        </is>
      </c>
      <c r="G30" s="27">
        <f>ROUNDDOWN(J22-K22,0)</f>
        <v/>
      </c>
    </row>
    <row r="31" ht="30.1" customHeight="1">
      <c r="B31" s="8" t="inlineStr">
        <is>
          <t>Net payable equals the MRP less any discount you gave. It is not MRP plus GST. Because the label reads 'inclusive of all taxes', the tax is already inside the price, and the two GST lines above show how that amount splits, not what gets added. Interstate sales use IGST as one line instead of CGST and SGST. The total rounds DOWN to the rupee and never up, because DPCO 2013 para 26 caps you at the label price and rounding up would take the customer past it.</t>
        </is>
      </c>
      <c r="C31" s="9" t="n"/>
      <c r="D31" s="9" t="n"/>
      <c r="E31" s="9" t="n"/>
      <c r="F31" s="9" t="n"/>
      <c r="G31" s="9" t="n"/>
      <c r="H31" s="9" t="n"/>
      <c r="I31" s="9" t="n"/>
      <c r="J31" s="9" t="n"/>
      <c r="K31" s="9" t="n"/>
      <c r="L31" s="9" t="n"/>
      <c r="M31" s="9" t="n"/>
      <c r="N31" s="9" t="n"/>
    </row>
    <row r="32"/>
    <row r="33" ht="30.1" customHeight="1">
      <c r="B33" s="28" t="inlineStr">
        <is>
          <t>A drug returned to you can only be taken back if it is your own sale, in the original pack, in date, and your state's rules allow it. Issue a credit note against the memo serial number so the sale, the stock and the GST all reverse together.</t>
        </is>
      </c>
    </row>
    <row r="34"/>
    <row r="35">
      <c r="B35" s="10" t="inlineStr">
        <is>
          <t>Powered by Petpooja  |  Batch, expiry and GST billing in one system: www.petpooja.com/invoice</t>
        </is>
      </c>
    </row>
  </sheetData>
  <sheetProtection selectLockedCells="0" selectUnlockedCells="0" sheet="1" objects="0" insertRows="1" insertHyperlinks="1" autoFilter="1" scenarios="0" formatColumns="1" deleteColumns="1" insertColumns="1" pivotTables="1" deleteRows="1" formatCells="0" formatRows="1" sort="1"/>
  <mergeCells count="7">
    <mergeCell ref="B31:N31"/>
    <mergeCell ref="B9:N9"/>
    <mergeCell ref="B35:N35"/>
    <mergeCell ref="L5:N5"/>
    <mergeCell ref="C5:D5"/>
    <mergeCell ref="B33:N33"/>
    <mergeCell ref="L6:N6"/>
  </mergeCells>
  <dataValidations count="1">
    <dataValidation sqref="C12:C21" showDropDown="0" showInputMessage="0" showErrorMessage="0" allowBlank="1" error="Pick OTC, H, H1, X or C." type="list">
      <formula1>"OTC,H,H1,X,C"</formula1>
    </dataValidation>
  </dataValidations>
  <printOptions horizontalCentered="1"/>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N39"/>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26" customWidth="1" min="3" max="3"/>
    <col width="15" customWidth="1" min="4" max="4"/>
    <col width="24" customWidth="1" min="5" max="5"/>
    <col width="20" customWidth="1" min="6" max="6"/>
    <col width="13" customWidth="1" min="7" max="7"/>
    <col width="12" customWidth="1" min="8" max="8"/>
    <col width="8" customWidth="1" min="9" max="9"/>
    <col width="12" customWidth="1" min="10" max="10"/>
    <col width="12" customWidth="1" min="11" max="11"/>
    <col width="14" customWidth="1" min="12" max="12"/>
    <col width="11" customWidth="1" min="13" max="13"/>
    <col width="34" customWidth="1" min="14" max="14"/>
  </cols>
  <sheetData>
    <row r="1"/>
    <row r="2" ht="22" customHeight="1">
      <c r="B2" s="1" t="inlineStr">
        <is>
          <t>Stock &amp; Expiry Register</t>
        </is>
      </c>
    </row>
    <row r="3">
      <c r="B3" s="2" t="inlineStr">
        <is>
          <t>Rule 65 purchase particulars, plus the near-expiry list you should be acting on this month</t>
        </is>
      </c>
    </row>
    <row r="4"/>
    <row r="5">
      <c r="B5" s="5" t="inlineStr">
        <is>
          <t>Your stockist return window (months before expiry)</t>
        </is>
      </c>
      <c r="F5" s="11" t="n">
        <v>3</v>
      </c>
    </row>
    <row r="6">
      <c r="B6" s="5" t="inlineStr">
        <is>
          <t>Start watching a batch this many months before expiry</t>
        </is>
      </c>
      <c r="F6" s="11" t="n">
        <v>6</v>
      </c>
    </row>
    <row r="7" ht="17.5" customHeight="1">
      <c r="B7" s="15" t="inlineStr">
        <is>
          <t>Both figures are yours, not ours. Return windows are a commercial term between you and your stockist, they are not set by any rule, so put in what your credit note agreement actually says.</t>
        </is>
      </c>
      <c r="C7" s="16" t="n"/>
      <c r="D7" s="16" t="n"/>
      <c r="E7" s="16" t="n"/>
      <c r="F7" s="16" t="n"/>
      <c r="G7" s="16" t="n"/>
      <c r="H7" s="16" t="n"/>
      <c r="I7" s="16" t="n"/>
      <c r="J7" s="16" t="n"/>
      <c r="K7" s="16" t="n"/>
      <c r="L7" s="16" t="n"/>
      <c r="M7" s="16" t="n"/>
      <c r="N7" s="16" t="n"/>
    </row>
    <row r="8" ht="32.7" customHeight="1">
      <c r="B8" s="17" t="inlineStr">
        <is>
          <t>Purchase date</t>
        </is>
      </c>
      <c r="C8" s="17" t="inlineStr">
        <is>
          <t>Supplier name &amp; address</t>
        </is>
      </c>
      <c r="D8" s="17" t="inlineStr">
        <is>
          <t>Supplier licence no.</t>
        </is>
      </c>
      <c r="E8" s="17" t="inlineStr">
        <is>
          <t>Medicine</t>
        </is>
      </c>
      <c r="F8" s="17" t="inlineStr">
        <is>
          <t>Manufacturer</t>
        </is>
      </c>
      <c r="G8" s="17" t="inlineStr">
        <is>
          <t>Batch no.</t>
        </is>
      </c>
      <c r="H8" s="17" t="inlineStr">
        <is>
          <t>Expiry</t>
        </is>
      </c>
      <c r="I8" s="17" t="inlineStr">
        <is>
          <t>Qty</t>
        </is>
      </c>
      <c r="J8" s="17" t="inlineStr">
        <is>
          <t>PTR (₹)</t>
        </is>
      </c>
      <c r="K8" s="17" t="inlineStr">
        <is>
          <t>MRP (₹)</t>
        </is>
      </c>
      <c r="L8" s="17" t="inlineStr">
        <is>
          <t>Saleable until</t>
        </is>
      </c>
      <c r="M8" s="17" t="inlineStr">
        <is>
          <t>Days left</t>
        </is>
      </c>
      <c r="N8" s="17" t="inlineStr">
        <is>
          <t>Action</t>
        </is>
      </c>
    </row>
    <row r="9">
      <c r="B9" s="14" t="n"/>
      <c r="C9" s="11" t="n"/>
      <c r="D9" s="11" t="n"/>
      <c r="E9" s="11" t="n"/>
      <c r="F9" s="11" t="n"/>
      <c r="G9" s="11" t="n"/>
      <c r="H9" s="18" t="n"/>
      <c r="I9" s="20" t="n"/>
      <c r="J9" s="19" t="n"/>
      <c r="K9" s="19" t="n"/>
      <c r="L9" s="29">
        <f>IF(H9="","",EOMONTH(H9,0))</f>
        <v/>
      </c>
      <c r="M9" s="30">
        <f>IF(H9="","",EOMONTH(H9,0)-TODAY())</f>
        <v/>
      </c>
      <c r="N9" s="23">
        <f>IF(H9="","",IF(M9&lt;0,"Expired. Segregate from saleable stock now",IF(M9&lt;=$F$5*30,"Inside your return window. Send to the stockist",IF(M9&lt;=$F$6*30,"Watch. Sell this batch first","OK"))))</f>
        <v/>
      </c>
    </row>
    <row r="10">
      <c r="B10" s="14" t="n"/>
      <c r="C10" s="11" t="n"/>
      <c r="D10" s="11" t="n"/>
      <c r="E10" s="11" t="n"/>
      <c r="F10" s="11" t="n"/>
      <c r="G10" s="11" t="n"/>
      <c r="H10" s="18" t="n"/>
      <c r="I10" s="20" t="n"/>
      <c r="J10" s="19" t="n"/>
      <c r="K10" s="19" t="n"/>
      <c r="L10" s="29">
        <f>IF(H10="","",EOMONTH(H10,0))</f>
        <v/>
      </c>
      <c r="M10" s="30">
        <f>IF(H10="","",EOMONTH(H10,0)-TODAY())</f>
        <v/>
      </c>
      <c r="N10" s="23">
        <f>IF(H10="","",IF(M10&lt;0,"Expired. Segregate from saleable stock now",IF(M10&lt;=$F$5*30,"Inside your return window. Send to the stockist",IF(M10&lt;=$F$6*30,"Watch. Sell this batch first","OK"))))</f>
        <v/>
      </c>
    </row>
    <row r="11">
      <c r="B11" s="14" t="n"/>
      <c r="C11" s="11" t="n"/>
      <c r="D11" s="11" t="n"/>
      <c r="E11" s="11" t="n"/>
      <c r="F11" s="11" t="n"/>
      <c r="G11" s="11" t="n"/>
      <c r="H11" s="18" t="n"/>
      <c r="I11" s="20" t="n"/>
      <c r="J11" s="19" t="n"/>
      <c r="K11" s="19" t="n"/>
      <c r="L11" s="29">
        <f>IF(H11="","",EOMONTH(H11,0))</f>
        <v/>
      </c>
      <c r="M11" s="30">
        <f>IF(H11="","",EOMONTH(H11,0)-TODAY())</f>
        <v/>
      </c>
      <c r="N11" s="23">
        <f>IF(H11="","",IF(M11&lt;0,"Expired. Segregate from saleable stock now",IF(M11&lt;=$F$5*30,"Inside your return window. Send to the stockist",IF(M11&lt;=$F$6*30,"Watch. Sell this batch first","OK"))))</f>
        <v/>
      </c>
    </row>
    <row r="12">
      <c r="B12" s="14" t="n"/>
      <c r="C12" s="11" t="n"/>
      <c r="D12" s="11" t="n"/>
      <c r="E12" s="11" t="n"/>
      <c r="F12" s="11" t="n"/>
      <c r="G12" s="11" t="n"/>
      <c r="H12" s="18" t="n"/>
      <c r="I12" s="20" t="n"/>
      <c r="J12" s="19" t="n"/>
      <c r="K12" s="19" t="n"/>
      <c r="L12" s="29">
        <f>IF(H12="","",EOMONTH(H12,0))</f>
        <v/>
      </c>
      <c r="M12" s="30">
        <f>IF(H12="","",EOMONTH(H12,0)-TODAY())</f>
        <v/>
      </c>
      <c r="N12" s="23">
        <f>IF(H12="","",IF(M12&lt;0,"Expired. Segregate from saleable stock now",IF(M12&lt;=$F$5*30,"Inside your return window. Send to the stockist",IF(M12&lt;=$F$6*30,"Watch. Sell this batch first","OK"))))</f>
        <v/>
      </c>
    </row>
    <row r="13">
      <c r="B13" s="14" t="n"/>
      <c r="C13" s="11" t="n"/>
      <c r="D13" s="11" t="n"/>
      <c r="E13" s="11" t="n"/>
      <c r="F13" s="11" t="n"/>
      <c r="G13" s="11" t="n"/>
      <c r="H13" s="18" t="n"/>
      <c r="I13" s="20" t="n"/>
      <c r="J13" s="19" t="n"/>
      <c r="K13" s="19" t="n"/>
      <c r="L13" s="29">
        <f>IF(H13="","",EOMONTH(H13,0))</f>
        <v/>
      </c>
      <c r="M13" s="30">
        <f>IF(H13="","",EOMONTH(H13,0)-TODAY())</f>
        <v/>
      </c>
      <c r="N13" s="23">
        <f>IF(H13="","",IF(M13&lt;0,"Expired. Segregate from saleable stock now",IF(M13&lt;=$F$5*30,"Inside your return window. Send to the stockist",IF(M13&lt;=$F$6*30,"Watch. Sell this batch first","OK"))))</f>
        <v/>
      </c>
    </row>
    <row r="14">
      <c r="B14" s="14" t="n"/>
      <c r="C14" s="11" t="n"/>
      <c r="D14" s="11" t="n"/>
      <c r="E14" s="11" t="n"/>
      <c r="F14" s="11" t="n"/>
      <c r="G14" s="11" t="n"/>
      <c r="H14" s="18" t="n"/>
      <c r="I14" s="20" t="n"/>
      <c r="J14" s="19" t="n"/>
      <c r="K14" s="19" t="n"/>
      <c r="L14" s="29">
        <f>IF(H14="","",EOMONTH(H14,0))</f>
        <v/>
      </c>
      <c r="M14" s="30">
        <f>IF(H14="","",EOMONTH(H14,0)-TODAY())</f>
        <v/>
      </c>
      <c r="N14" s="23">
        <f>IF(H14="","",IF(M14&lt;0,"Expired. Segregate from saleable stock now",IF(M14&lt;=$F$5*30,"Inside your return window. Send to the stockist",IF(M14&lt;=$F$6*30,"Watch. Sell this batch first","OK"))))</f>
        <v/>
      </c>
    </row>
    <row r="15">
      <c r="B15" s="14" t="n"/>
      <c r="C15" s="11" t="n"/>
      <c r="D15" s="11" t="n"/>
      <c r="E15" s="11" t="n"/>
      <c r="F15" s="11" t="n"/>
      <c r="G15" s="11" t="n"/>
      <c r="H15" s="18" t="n"/>
      <c r="I15" s="20" t="n"/>
      <c r="J15" s="19" t="n"/>
      <c r="K15" s="19" t="n"/>
      <c r="L15" s="29">
        <f>IF(H15="","",EOMONTH(H15,0))</f>
        <v/>
      </c>
      <c r="M15" s="30">
        <f>IF(H15="","",EOMONTH(H15,0)-TODAY())</f>
        <v/>
      </c>
      <c r="N15" s="23">
        <f>IF(H15="","",IF(M15&lt;0,"Expired. Segregate from saleable stock now",IF(M15&lt;=$F$5*30,"Inside your return window. Send to the stockist",IF(M15&lt;=$F$6*30,"Watch. Sell this batch first","OK"))))</f>
        <v/>
      </c>
    </row>
    <row r="16">
      <c r="B16" s="14" t="n"/>
      <c r="C16" s="11" t="n"/>
      <c r="D16" s="11" t="n"/>
      <c r="E16" s="11" t="n"/>
      <c r="F16" s="11" t="n"/>
      <c r="G16" s="11" t="n"/>
      <c r="H16" s="18" t="n"/>
      <c r="I16" s="20" t="n"/>
      <c r="J16" s="19" t="n"/>
      <c r="K16" s="19" t="n"/>
      <c r="L16" s="29">
        <f>IF(H16="","",EOMONTH(H16,0))</f>
        <v/>
      </c>
      <c r="M16" s="30">
        <f>IF(H16="","",EOMONTH(H16,0)-TODAY())</f>
        <v/>
      </c>
      <c r="N16" s="23">
        <f>IF(H16="","",IF(M16&lt;0,"Expired. Segregate from saleable stock now",IF(M16&lt;=$F$5*30,"Inside your return window. Send to the stockist",IF(M16&lt;=$F$6*30,"Watch. Sell this batch first","OK"))))</f>
        <v/>
      </c>
    </row>
    <row r="17">
      <c r="B17" s="14" t="n"/>
      <c r="C17" s="11" t="n"/>
      <c r="D17" s="11" t="n"/>
      <c r="E17" s="11" t="n"/>
      <c r="F17" s="11" t="n"/>
      <c r="G17" s="11" t="n"/>
      <c r="H17" s="18" t="n"/>
      <c r="I17" s="20" t="n"/>
      <c r="J17" s="19" t="n"/>
      <c r="K17" s="19" t="n"/>
      <c r="L17" s="29">
        <f>IF(H17="","",EOMONTH(H17,0))</f>
        <v/>
      </c>
      <c r="M17" s="30">
        <f>IF(H17="","",EOMONTH(H17,0)-TODAY())</f>
        <v/>
      </c>
      <c r="N17" s="23">
        <f>IF(H17="","",IF(M17&lt;0,"Expired. Segregate from saleable stock now",IF(M17&lt;=$F$5*30,"Inside your return window. Send to the stockist",IF(M17&lt;=$F$6*30,"Watch. Sell this batch first","OK"))))</f>
        <v/>
      </c>
    </row>
    <row r="18">
      <c r="B18" s="14" t="n"/>
      <c r="C18" s="11" t="n"/>
      <c r="D18" s="11" t="n"/>
      <c r="E18" s="11" t="n"/>
      <c r="F18" s="11" t="n"/>
      <c r="G18" s="11" t="n"/>
      <c r="H18" s="18" t="n"/>
      <c r="I18" s="20" t="n"/>
      <c r="J18" s="19" t="n"/>
      <c r="K18" s="19" t="n"/>
      <c r="L18" s="29">
        <f>IF(H18="","",EOMONTH(H18,0))</f>
        <v/>
      </c>
      <c r="M18" s="30">
        <f>IF(H18="","",EOMONTH(H18,0)-TODAY())</f>
        <v/>
      </c>
      <c r="N18" s="23">
        <f>IF(H18="","",IF(M18&lt;0,"Expired. Segregate from saleable stock now",IF(M18&lt;=$F$5*30,"Inside your return window. Send to the stockist",IF(M18&lt;=$F$6*30,"Watch. Sell this batch first","OK"))))</f>
        <v/>
      </c>
    </row>
    <row r="19">
      <c r="B19" s="14" t="n"/>
      <c r="C19" s="11" t="n"/>
      <c r="D19" s="11" t="n"/>
      <c r="E19" s="11" t="n"/>
      <c r="F19" s="11" t="n"/>
      <c r="G19" s="11" t="n"/>
      <c r="H19" s="18" t="n"/>
      <c r="I19" s="20" t="n"/>
      <c r="J19" s="19" t="n"/>
      <c r="K19" s="19" t="n"/>
      <c r="L19" s="29">
        <f>IF(H19="","",EOMONTH(H19,0))</f>
        <v/>
      </c>
      <c r="M19" s="30">
        <f>IF(H19="","",EOMONTH(H19,0)-TODAY())</f>
        <v/>
      </c>
      <c r="N19" s="23">
        <f>IF(H19="","",IF(M19&lt;0,"Expired. Segregate from saleable stock now",IF(M19&lt;=$F$5*30,"Inside your return window. Send to the stockist",IF(M19&lt;=$F$6*30,"Watch. Sell this batch first","OK"))))</f>
        <v/>
      </c>
    </row>
    <row r="20">
      <c r="B20" s="14" t="n"/>
      <c r="C20" s="11" t="n"/>
      <c r="D20" s="11" t="n"/>
      <c r="E20" s="11" t="n"/>
      <c r="F20" s="11" t="n"/>
      <c r="G20" s="11" t="n"/>
      <c r="H20" s="18" t="n"/>
      <c r="I20" s="20" t="n"/>
      <c r="J20" s="19" t="n"/>
      <c r="K20" s="19" t="n"/>
      <c r="L20" s="29">
        <f>IF(H20="","",EOMONTH(H20,0))</f>
        <v/>
      </c>
      <c r="M20" s="30">
        <f>IF(H20="","",EOMONTH(H20,0)-TODAY())</f>
        <v/>
      </c>
      <c r="N20" s="23">
        <f>IF(H20="","",IF(M20&lt;0,"Expired. Segregate from saleable stock now",IF(M20&lt;=$F$5*30,"Inside your return window. Send to the stockist",IF(M20&lt;=$F$6*30,"Watch. Sell this batch first","OK"))))</f>
        <v/>
      </c>
    </row>
    <row r="21">
      <c r="B21" s="14" t="n"/>
      <c r="C21" s="11" t="n"/>
      <c r="D21" s="11" t="n"/>
      <c r="E21" s="11" t="n"/>
      <c r="F21" s="11" t="n"/>
      <c r="G21" s="11" t="n"/>
      <c r="H21" s="18" t="n"/>
      <c r="I21" s="20" t="n"/>
      <c r="J21" s="19" t="n"/>
      <c r="K21" s="19" t="n"/>
      <c r="L21" s="29">
        <f>IF(H21="","",EOMONTH(H21,0))</f>
        <v/>
      </c>
      <c r="M21" s="30">
        <f>IF(H21="","",EOMONTH(H21,0)-TODAY())</f>
        <v/>
      </c>
      <c r="N21" s="23">
        <f>IF(H21="","",IF(M21&lt;0,"Expired. Segregate from saleable stock now",IF(M21&lt;=$F$5*30,"Inside your return window. Send to the stockist",IF(M21&lt;=$F$6*30,"Watch. Sell this batch first","OK"))))</f>
        <v/>
      </c>
    </row>
    <row r="22">
      <c r="B22" s="14" t="n"/>
      <c r="C22" s="11" t="n"/>
      <c r="D22" s="11" t="n"/>
      <c r="E22" s="11" t="n"/>
      <c r="F22" s="11" t="n"/>
      <c r="G22" s="11" t="n"/>
      <c r="H22" s="18" t="n"/>
      <c r="I22" s="20" t="n"/>
      <c r="J22" s="19" t="n"/>
      <c r="K22" s="19" t="n"/>
      <c r="L22" s="29">
        <f>IF(H22="","",EOMONTH(H22,0))</f>
        <v/>
      </c>
      <c r="M22" s="30">
        <f>IF(H22="","",EOMONTH(H22,0)-TODAY())</f>
        <v/>
      </c>
      <c r="N22" s="23">
        <f>IF(H22="","",IF(M22&lt;0,"Expired. Segregate from saleable stock now",IF(M22&lt;=$F$5*30,"Inside your return window. Send to the stockist",IF(M22&lt;=$F$6*30,"Watch. Sell this batch first","OK"))))</f>
        <v/>
      </c>
    </row>
    <row r="23">
      <c r="B23" s="14" t="n"/>
      <c r="C23" s="11" t="n"/>
      <c r="D23" s="11" t="n"/>
      <c r="E23" s="11" t="n"/>
      <c r="F23" s="11" t="n"/>
      <c r="G23" s="11" t="n"/>
      <c r="H23" s="18" t="n"/>
      <c r="I23" s="20" t="n"/>
      <c r="J23" s="19" t="n"/>
      <c r="K23" s="19" t="n"/>
      <c r="L23" s="29">
        <f>IF(H23="","",EOMONTH(H23,0))</f>
        <v/>
      </c>
      <c r="M23" s="30">
        <f>IF(H23="","",EOMONTH(H23,0)-TODAY())</f>
        <v/>
      </c>
      <c r="N23" s="23">
        <f>IF(H23="","",IF(M23&lt;0,"Expired. Segregate from saleable stock now",IF(M23&lt;=$F$5*30,"Inside your return window. Send to the stockist",IF(M23&lt;=$F$6*30,"Watch. Sell this batch first","OK"))))</f>
        <v/>
      </c>
    </row>
    <row r="24">
      <c r="B24" s="14" t="n"/>
      <c r="C24" s="11" t="n"/>
      <c r="D24" s="11" t="n"/>
      <c r="E24" s="11" t="n"/>
      <c r="F24" s="11" t="n"/>
      <c r="G24" s="11" t="n"/>
      <c r="H24" s="18" t="n"/>
      <c r="I24" s="20" t="n"/>
      <c r="J24" s="19" t="n"/>
      <c r="K24" s="19" t="n"/>
      <c r="L24" s="29">
        <f>IF(H24="","",EOMONTH(H24,0))</f>
        <v/>
      </c>
      <c r="M24" s="30">
        <f>IF(H24="","",EOMONTH(H24,0)-TODAY())</f>
        <v/>
      </c>
      <c r="N24" s="23">
        <f>IF(H24="","",IF(M24&lt;0,"Expired. Segregate from saleable stock now",IF(M24&lt;=$F$5*30,"Inside your return window. Send to the stockist",IF(M24&lt;=$F$6*30,"Watch. Sell this batch first","OK"))))</f>
        <v/>
      </c>
    </row>
    <row r="25">
      <c r="B25" s="14" t="n"/>
      <c r="C25" s="11" t="n"/>
      <c r="D25" s="11" t="n"/>
      <c r="E25" s="11" t="n"/>
      <c r="F25" s="11" t="n"/>
      <c r="G25" s="11" t="n"/>
      <c r="H25" s="18" t="n"/>
      <c r="I25" s="20" t="n"/>
      <c r="J25" s="19" t="n"/>
      <c r="K25" s="19" t="n"/>
      <c r="L25" s="29">
        <f>IF(H25="","",EOMONTH(H25,0))</f>
        <v/>
      </c>
      <c r="M25" s="30">
        <f>IF(H25="","",EOMONTH(H25,0)-TODAY())</f>
        <v/>
      </c>
      <c r="N25" s="23">
        <f>IF(H25="","",IF(M25&lt;0,"Expired. Segregate from saleable stock now",IF(M25&lt;=$F$5*30,"Inside your return window. Send to the stockist",IF(M25&lt;=$F$6*30,"Watch. Sell this batch first","OK"))))</f>
        <v/>
      </c>
    </row>
    <row r="26">
      <c r="B26" s="14" t="n"/>
      <c r="C26" s="11" t="n"/>
      <c r="D26" s="11" t="n"/>
      <c r="E26" s="11" t="n"/>
      <c r="F26" s="11" t="n"/>
      <c r="G26" s="11" t="n"/>
      <c r="H26" s="18" t="n"/>
      <c r="I26" s="20" t="n"/>
      <c r="J26" s="19" t="n"/>
      <c r="K26" s="19" t="n"/>
      <c r="L26" s="29">
        <f>IF(H26="","",EOMONTH(H26,0))</f>
        <v/>
      </c>
      <c r="M26" s="30">
        <f>IF(H26="","",EOMONTH(H26,0)-TODAY())</f>
        <v/>
      </c>
      <c r="N26" s="23">
        <f>IF(H26="","",IF(M26&lt;0,"Expired. Segregate from saleable stock now",IF(M26&lt;=$F$5*30,"Inside your return window. Send to the stockist",IF(M26&lt;=$F$6*30,"Watch. Sell this batch first","OK"))))</f>
        <v/>
      </c>
    </row>
    <row r="27">
      <c r="B27" s="14" t="n"/>
      <c r="C27" s="11" t="n"/>
      <c r="D27" s="11" t="n"/>
      <c r="E27" s="11" t="n"/>
      <c r="F27" s="11" t="n"/>
      <c r="G27" s="11" t="n"/>
      <c r="H27" s="18" t="n"/>
      <c r="I27" s="20" t="n"/>
      <c r="J27" s="19" t="n"/>
      <c r="K27" s="19" t="n"/>
      <c r="L27" s="29">
        <f>IF(H27="","",EOMONTH(H27,0))</f>
        <v/>
      </c>
      <c r="M27" s="30">
        <f>IF(H27="","",EOMONTH(H27,0)-TODAY())</f>
        <v/>
      </c>
      <c r="N27" s="23">
        <f>IF(H27="","",IF(M27&lt;0,"Expired. Segregate from saleable stock now",IF(M27&lt;=$F$5*30,"Inside your return window. Send to the stockist",IF(M27&lt;=$F$6*30,"Watch. Sell this batch first","OK"))))</f>
        <v/>
      </c>
    </row>
    <row r="28">
      <c r="B28" s="14" t="n"/>
      <c r="C28" s="11" t="n"/>
      <c r="D28" s="11" t="n"/>
      <c r="E28" s="11" t="n"/>
      <c r="F28" s="11" t="n"/>
      <c r="G28" s="11" t="n"/>
      <c r="H28" s="18" t="n"/>
      <c r="I28" s="20" t="n"/>
      <c r="J28" s="19" t="n"/>
      <c r="K28" s="19" t="n"/>
      <c r="L28" s="29">
        <f>IF(H28="","",EOMONTH(H28,0))</f>
        <v/>
      </c>
      <c r="M28" s="30">
        <f>IF(H28="","",EOMONTH(H28,0)-TODAY())</f>
        <v/>
      </c>
      <c r="N28" s="23">
        <f>IF(H28="","",IF(M28&lt;0,"Expired. Segregate from saleable stock now",IF(M28&lt;=$F$5*30,"Inside your return window. Send to the stockist",IF(M28&lt;=$F$6*30,"Watch. Sell this batch first","OK"))))</f>
        <v/>
      </c>
    </row>
    <row r="29"/>
    <row r="30" ht="18" customHeight="1">
      <c r="B30" s="3" t="inlineStr">
        <is>
          <t>This month at a glance</t>
        </is>
      </c>
      <c r="C30" s="4" t="n"/>
      <c r="D30" s="4" t="n"/>
      <c r="E30" s="4" t="n"/>
    </row>
    <row r="31">
      <c r="B31" s="5" t="inlineStr">
        <is>
          <t>Batches expired</t>
        </is>
      </c>
      <c r="E31" s="31">
        <f>COUNTIFS(M9:M28,"&lt;0")</f>
        <v/>
      </c>
    </row>
    <row r="32">
      <c r="B32" s="5" t="inlineStr">
        <is>
          <t>Batches inside your return window</t>
        </is>
      </c>
      <c r="E32" s="25">
        <f>COUNTIFS(M9:M28,"&gt;=0",M9:M28,"&lt;="&amp;$F$5*30)</f>
        <v/>
      </c>
    </row>
    <row r="33">
      <c r="B33" s="5" t="inlineStr">
        <is>
          <t>Value of expired stock at PTR</t>
        </is>
      </c>
      <c r="E33" s="32">
        <f>SUMPRODUCT((M9:M28&lt;0)*I9:I28*J9:J28)</f>
        <v/>
      </c>
    </row>
    <row r="34"/>
    <row r="35" ht="30.1" customHeight="1">
      <c r="B35" s="8" t="inlineStr">
        <is>
          <t>Saleable until is the last day of the expiry month. The Explanation to rule 96 of the Drugs Rules says the expiry date is given as month and year and the drug is recommended till the last day of that month, so a pack marked Sep-2026 is saleable to 30-Sep-2026. Enter the expiry as the 1st of the month and the sheet does the rest.</t>
        </is>
      </c>
      <c r="C35" s="9" t="n"/>
      <c r="D35" s="9" t="n"/>
      <c r="E35" s="9" t="n"/>
      <c r="F35" s="9" t="n"/>
      <c r="G35" s="9" t="n"/>
      <c r="H35" s="9" t="n"/>
      <c r="I35" s="9" t="n"/>
      <c r="J35" s="9" t="n"/>
      <c r="K35" s="9" t="n"/>
      <c r="L35" s="9" t="n"/>
      <c r="M35" s="9" t="n"/>
      <c r="N35" s="9" t="n"/>
    </row>
    <row r="36"/>
    <row r="37" ht="30.1" customHeight="1">
      <c r="B37" s="28" t="inlineStr">
        <is>
          <t>Rule 65 asks a retail licensee to keep purchase records showing the date, the supplier's name and address and licence number, the drug, the quantity, the batch number and the manufacturer, with purchase bills serially numbered and kept in order. Those are the first seven columns here.</t>
        </is>
      </c>
    </row>
    <row r="38"/>
    <row r="39">
      <c r="B39" s="10" t="inlineStr">
        <is>
          <t>Powered by Petpooja  |  Batch, expiry and GST billing in one system: www.petpooja.com/invoice</t>
        </is>
      </c>
    </row>
  </sheetData>
  <sheetProtection selectLockedCells="0" selectUnlockedCells="0" sheet="1" objects="0" insertRows="1" insertHyperlinks="1" autoFilter="1" scenarios="0" formatColumns="1" deleteColumns="1" insertColumns="1" pivotTables="1" deleteRows="1" formatCells="0" formatRows="1" sort="1"/>
  <mergeCells count="4">
    <mergeCell ref="B35:N35"/>
    <mergeCell ref="B37:N37"/>
    <mergeCell ref="B39:N39"/>
    <mergeCell ref="B7:N7"/>
  </mergeCell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I43"/>
  <sheetViews>
    <sheetView showGridLines="0" workbookViewId="0">
      <pane xSplit="1" ySplit="15" topLeftCell="B16"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34" customWidth="1" min="3" max="3"/>
    <col width="24" customWidth="1" min="4" max="4"/>
    <col width="28" customWidth="1" min="5" max="5"/>
    <col width="10" customWidth="1" min="6" max="6"/>
    <col width="14" customWidth="1" min="7" max="7"/>
    <col width="12" customWidth="1" min="8" max="8"/>
    <col width="20" customWidth="1" min="9" max="9"/>
  </cols>
  <sheetData>
    <row r="1"/>
    <row r="2" ht="22" customHeight="1">
      <c r="B2" s="1" t="inlineStr">
        <is>
          <t>Schedule H1 Register</t>
        </is>
      </c>
    </row>
    <row r="3">
      <c r="B3" s="2" t="inlineStr">
        <is>
          <t>The separate register rule 65 asks for. Kept three years, open for inspection</t>
        </is>
      </c>
    </row>
    <row r="4"/>
    <row r="5" ht="46" customHeight="1">
      <c r="B5" s="15" t="inlineStr">
        <is>
          <t>Rule 65 of the Drugs Rules 1945, on the supply of a Schedule H1 drug: "the supply of a drug specified in Schedule H1 shall be recorded in a separate register at the time of the supply giving the name and address of the prescriber, the name of the patient, the name of the drug and the quantity supplied and such records shall be maintained for three years and be open for inspection."</t>
        </is>
      </c>
      <c r="C5" s="16" t="n"/>
      <c r="D5" s="16" t="n"/>
      <c r="E5" s="16" t="n"/>
      <c r="F5" s="16" t="n"/>
      <c r="G5" s="16" t="n"/>
      <c r="H5" s="16" t="n"/>
      <c r="I5" s="16" t="n"/>
    </row>
    <row r="6"/>
    <row r="7" ht="30.1" customHeight="1">
      <c r="B7" s="8" t="inlineStr">
        <is>
          <t>Separate is the word that matters. An H1 sale recorded only in the ordinary sales book does not satisfy this, and three years is longer than the two-year default that rule 65 sets for registers generally.</t>
        </is>
      </c>
      <c r="C7" s="9" t="n"/>
      <c r="D7" s="9" t="n"/>
      <c r="E7" s="9" t="n"/>
      <c r="F7" s="9" t="n"/>
      <c r="G7" s="9" t="n"/>
      <c r="H7" s="9" t="n"/>
      <c r="I7" s="9" t="n"/>
    </row>
    <row r="8"/>
    <row r="9" ht="18" customHeight="1">
      <c r="B9" s="3" t="inlineStr">
        <is>
          <t>From the Counter Bill you have open</t>
        </is>
      </c>
      <c r="C9" s="4" t="n"/>
      <c r="D9" s="4" t="n"/>
      <c r="E9" s="4" t="n"/>
      <c r="F9" s="4" t="n"/>
      <c r="G9" s="4" t="n"/>
      <c r="H9" s="4" t="n"/>
      <c r="I9" s="4" t="n"/>
    </row>
    <row r="10" ht="30.1" customHeight="1">
      <c r="B10" s="15" t="inlineStr">
        <is>
          <t>These four read straight off the Counter Bill sheet, so you are copying an entry rather than remembering it. The register rows below stay yours to type, because a register accumulates over months while the bill sheet only ever holds one sale.</t>
        </is>
      </c>
      <c r="C10" s="16" t="n"/>
      <c r="D10" s="16" t="n"/>
      <c r="E10" s="16" t="n"/>
      <c r="F10" s="16" t="n"/>
      <c r="G10" s="16" t="n"/>
      <c r="H10" s="16" t="n"/>
      <c r="I10" s="16" t="n"/>
    </row>
    <row r="11">
      <c r="B11" s="10" t="inlineStr">
        <is>
          <t>Bill date</t>
        </is>
      </c>
      <c r="D11" s="10" t="inlineStr">
        <is>
          <t>Prescriber</t>
        </is>
      </c>
      <c r="F11" s="10" t="inlineStr">
        <is>
          <t>Patient</t>
        </is>
      </c>
      <c r="H11" s="10" t="inlineStr">
        <is>
          <t>H1 lines on it</t>
        </is>
      </c>
    </row>
    <row r="12">
      <c r="B12" s="33">
        <f>IF('Counter Bill'!$F$6="","",'Counter Bill'!$F$6)</f>
        <v/>
      </c>
      <c r="D12" s="34">
        <f>IF('Counter Bill'!$K$5="","",'Counter Bill'!$K$5)</f>
        <v/>
      </c>
      <c r="F12" s="34">
        <f>IF('Counter Bill'!$F$7="","",'Counter Bill'!$F$7)</f>
        <v/>
      </c>
      <c r="H12" s="35">
        <f>SUMPRODUCT(('Counter Bill'!$B$12:$B$21&lt;&gt;"")*('Counter Bill'!$C$12:$C$21="H1"))</f>
        <v/>
      </c>
    </row>
    <row r="13"/>
    <row r="14">
      <c r="B14" s="5" t="inlineStr">
        <is>
          <t>Store name</t>
        </is>
      </c>
      <c r="C14" s="11" t="n"/>
      <c r="E14" s="5" t="inlineStr">
        <is>
          <t>Drug licence no.</t>
        </is>
      </c>
      <c r="F14" s="11" t="n"/>
    </row>
    <row r="15" ht="32.7" customHeight="1">
      <c r="B15" s="17" t="inlineStr">
        <is>
          <t>Date of supply</t>
        </is>
      </c>
      <c r="C15" s="17" t="inlineStr">
        <is>
          <t>Prescriber name &amp; address</t>
        </is>
      </c>
      <c r="D15" s="17" t="inlineStr">
        <is>
          <t>Patient name</t>
        </is>
      </c>
      <c r="E15" s="17" t="inlineStr">
        <is>
          <t>Drug supplied</t>
        </is>
      </c>
      <c r="F15" s="17" t="inlineStr">
        <is>
          <t>Quantity</t>
        </is>
      </c>
      <c r="G15" s="17" t="inlineStr">
        <is>
          <t>Batch no.</t>
        </is>
      </c>
      <c r="H15" s="17" t="inlineStr">
        <is>
          <t>Expiry</t>
        </is>
      </c>
      <c r="I15" s="17" t="inlineStr">
        <is>
          <t>Pharmacist signature</t>
        </is>
      </c>
    </row>
    <row r="16" ht="20" customHeight="1">
      <c r="B16" s="14" t="n"/>
      <c r="C16" s="11" t="n"/>
      <c r="D16" s="11" t="n"/>
      <c r="E16" s="11" t="n"/>
      <c r="F16" s="20" t="n"/>
      <c r="G16" s="11" t="n"/>
      <c r="H16" s="18" t="n"/>
      <c r="I16" s="11" t="n"/>
    </row>
    <row r="17" ht="20" customHeight="1">
      <c r="B17" s="14" t="n"/>
      <c r="C17" s="11" t="n"/>
      <c r="D17" s="11" t="n"/>
      <c r="E17" s="11" t="n"/>
      <c r="F17" s="20" t="n"/>
      <c r="G17" s="11" t="n"/>
      <c r="H17" s="18" t="n"/>
      <c r="I17" s="11" t="n"/>
    </row>
    <row r="18" ht="20" customHeight="1">
      <c r="B18" s="14" t="n"/>
      <c r="C18" s="11" t="n"/>
      <c r="D18" s="11" t="n"/>
      <c r="E18" s="11" t="n"/>
      <c r="F18" s="20" t="n"/>
      <c r="G18" s="11" t="n"/>
      <c r="H18" s="18" t="n"/>
      <c r="I18" s="11" t="n"/>
    </row>
    <row r="19" ht="20" customHeight="1">
      <c r="B19" s="14" t="n"/>
      <c r="C19" s="11" t="n"/>
      <c r="D19" s="11" t="n"/>
      <c r="E19" s="11" t="n"/>
      <c r="F19" s="20" t="n"/>
      <c r="G19" s="11" t="n"/>
      <c r="H19" s="18" t="n"/>
      <c r="I19" s="11" t="n"/>
    </row>
    <row r="20" ht="20" customHeight="1">
      <c r="B20" s="14" t="n"/>
      <c r="C20" s="11" t="n"/>
      <c r="D20" s="11" t="n"/>
      <c r="E20" s="11" t="n"/>
      <c r="F20" s="20" t="n"/>
      <c r="G20" s="11" t="n"/>
      <c r="H20" s="18" t="n"/>
      <c r="I20" s="11" t="n"/>
    </row>
    <row r="21" ht="20" customHeight="1">
      <c r="B21" s="14" t="n"/>
      <c r="C21" s="11" t="n"/>
      <c r="D21" s="11" t="n"/>
      <c r="E21" s="11" t="n"/>
      <c r="F21" s="20" t="n"/>
      <c r="G21" s="11" t="n"/>
      <c r="H21" s="18" t="n"/>
      <c r="I21" s="11" t="n"/>
    </row>
    <row r="22" ht="20" customHeight="1">
      <c r="B22" s="14" t="n"/>
      <c r="C22" s="11" t="n"/>
      <c r="D22" s="11" t="n"/>
      <c r="E22" s="11" t="n"/>
      <c r="F22" s="20" t="n"/>
      <c r="G22" s="11" t="n"/>
      <c r="H22" s="18" t="n"/>
      <c r="I22" s="11" t="n"/>
    </row>
    <row r="23" ht="20" customHeight="1">
      <c r="B23" s="14" t="n"/>
      <c r="C23" s="11" t="n"/>
      <c r="D23" s="11" t="n"/>
      <c r="E23" s="11" t="n"/>
      <c r="F23" s="20" t="n"/>
      <c r="G23" s="11" t="n"/>
      <c r="H23" s="18" t="n"/>
      <c r="I23" s="11" t="n"/>
    </row>
    <row r="24" ht="20" customHeight="1">
      <c r="B24" s="14" t="n"/>
      <c r="C24" s="11" t="n"/>
      <c r="D24" s="11" t="n"/>
      <c r="E24" s="11" t="n"/>
      <c r="F24" s="20" t="n"/>
      <c r="G24" s="11" t="n"/>
      <c r="H24" s="18" t="n"/>
      <c r="I24" s="11" t="n"/>
    </row>
    <row r="25" ht="20" customHeight="1">
      <c r="B25" s="14" t="n"/>
      <c r="C25" s="11" t="n"/>
      <c r="D25" s="11" t="n"/>
      <c r="E25" s="11" t="n"/>
      <c r="F25" s="20" t="n"/>
      <c r="G25" s="11" t="n"/>
      <c r="H25" s="18" t="n"/>
      <c r="I25" s="11" t="n"/>
    </row>
    <row r="26" ht="20" customHeight="1">
      <c r="B26" s="14" t="n"/>
      <c r="C26" s="11" t="n"/>
      <c r="D26" s="11" t="n"/>
      <c r="E26" s="11" t="n"/>
      <c r="F26" s="20" t="n"/>
      <c r="G26" s="11" t="n"/>
      <c r="H26" s="18" t="n"/>
      <c r="I26" s="11" t="n"/>
    </row>
    <row r="27" ht="20" customHeight="1">
      <c r="B27" s="14" t="n"/>
      <c r="C27" s="11" t="n"/>
      <c r="D27" s="11" t="n"/>
      <c r="E27" s="11" t="n"/>
      <c r="F27" s="20" t="n"/>
      <c r="G27" s="11" t="n"/>
      <c r="H27" s="18" t="n"/>
      <c r="I27" s="11" t="n"/>
    </row>
    <row r="28" ht="20" customHeight="1">
      <c r="B28" s="14" t="n"/>
      <c r="C28" s="11" t="n"/>
      <c r="D28" s="11" t="n"/>
      <c r="E28" s="11" t="n"/>
      <c r="F28" s="20" t="n"/>
      <c r="G28" s="11" t="n"/>
      <c r="H28" s="18" t="n"/>
      <c r="I28" s="11" t="n"/>
    </row>
    <row r="29" ht="20" customHeight="1">
      <c r="B29" s="14" t="n"/>
      <c r="C29" s="11" t="n"/>
      <c r="D29" s="11" t="n"/>
      <c r="E29" s="11" t="n"/>
      <c r="F29" s="20" t="n"/>
      <c r="G29" s="11" t="n"/>
      <c r="H29" s="18" t="n"/>
      <c r="I29" s="11" t="n"/>
    </row>
    <row r="30" ht="20" customHeight="1">
      <c r="B30" s="14" t="n"/>
      <c r="C30" s="11" t="n"/>
      <c r="D30" s="11" t="n"/>
      <c r="E30" s="11" t="n"/>
      <c r="F30" s="20" t="n"/>
      <c r="G30" s="11" t="n"/>
      <c r="H30" s="18" t="n"/>
      <c r="I30" s="11" t="n"/>
    </row>
    <row r="31" ht="20" customHeight="1">
      <c r="B31" s="14" t="n"/>
      <c r="C31" s="11" t="n"/>
      <c r="D31" s="11" t="n"/>
      <c r="E31" s="11" t="n"/>
      <c r="F31" s="20" t="n"/>
      <c r="G31" s="11" t="n"/>
      <c r="H31" s="18" t="n"/>
      <c r="I31" s="11" t="n"/>
    </row>
    <row r="32" ht="20" customHeight="1">
      <c r="B32" s="14" t="n"/>
      <c r="C32" s="11" t="n"/>
      <c r="D32" s="11" t="n"/>
      <c r="E32" s="11" t="n"/>
      <c r="F32" s="20" t="n"/>
      <c r="G32" s="11" t="n"/>
      <c r="H32" s="18" t="n"/>
      <c r="I32" s="11" t="n"/>
    </row>
    <row r="33" ht="20" customHeight="1">
      <c r="B33" s="14" t="n"/>
      <c r="C33" s="11" t="n"/>
      <c r="D33" s="11" t="n"/>
      <c r="E33" s="11" t="n"/>
      <c r="F33" s="20" t="n"/>
      <c r="G33" s="11" t="n"/>
      <c r="H33" s="18" t="n"/>
      <c r="I33" s="11" t="n"/>
    </row>
    <row r="34" ht="20" customHeight="1">
      <c r="B34" s="14" t="n"/>
      <c r="C34" s="11" t="n"/>
      <c r="D34" s="11" t="n"/>
      <c r="E34" s="11" t="n"/>
      <c r="F34" s="20" t="n"/>
      <c r="G34" s="11" t="n"/>
      <c r="H34" s="18" t="n"/>
      <c r="I34" s="11" t="n"/>
    </row>
    <row r="35" ht="20" customHeight="1">
      <c r="B35" s="14" t="n"/>
      <c r="C35" s="11" t="n"/>
      <c r="D35" s="11" t="n"/>
      <c r="E35" s="11" t="n"/>
      <c r="F35" s="20" t="n"/>
      <c r="G35" s="11" t="n"/>
      <c r="H35" s="18" t="n"/>
      <c r="I35" s="11" t="n"/>
    </row>
    <row r="36"/>
    <row r="37">
      <c r="B37" s="5" t="inlineStr">
        <is>
          <t>Entries this register</t>
        </is>
      </c>
      <c r="F37" s="35">
        <f>COUNTA(B16:B35)</f>
        <v/>
      </c>
    </row>
    <row r="38"/>
    <row r="39" ht="30.1" customHeight="1">
      <c r="B39" s="28" t="inlineStr">
        <is>
          <t>Keep this for three years from the last entry. The same schedule also carries a labelling rule: an H1 pack shows Rx in red with the caution box, or NRx where the drug also falls under the NDPS Act, and the prescription may not be repeated unless the prescriber has written that it may be.</t>
        </is>
      </c>
    </row>
    <row r="40"/>
    <row r="41" ht="42.6" customHeight="1">
      <c r="B41" s="8" t="inlineStr">
        <is>
          <t>Schedule H1 is amended by notification, so check it before classifying a molecule. The consolidated Rules list 50 entries: most third-generation cephalosporins, the anti-TB set, several fluoroquinolones, the benzodiazepines, Tramadol, Codeine, Oxytocin, Tapentadol, Oseltamivir and Zanamivir. PREGABALIN was added as the 51st by G.S.R. 377(E) dated 13-May-2026, gazetted 20-May-2026, moving it out of Schedule H. If you sell pregabalin, it now needs an entry in this register.</t>
        </is>
      </c>
      <c r="C41" s="9" t="n"/>
      <c r="D41" s="9" t="n"/>
      <c r="E41" s="9" t="n"/>
      <c r="F41" s="9" t="n"/>
      <c r="G41" s="9" t="n"/>
      <c r="H41" s="9" t="n"/>
      <c r="I41" s="9" t="n"/>
    </row>
    <row r="42"/>
    <row r="43">
      <c r="B43" s="10" t="inlineStr">
        <is>
          <t>Powered by Petpooja  |  Batch, expiry and GST billing in one system: www.petpooja.com/invoice</t>
        </is>
      </c>
    </row>
  </sheetData>
  <sheetProtection selectLockedCells="0" selectUnlockedCells="0" sheet="1" objects="0" insertRows="1" insertHyperlinks="1" autoFilter="1" scenarios="0" formatColumns="1" deleteColumns="1" insertColumns="1" pivotTables="1" deleteRows="1" formatCells="0" formatRows="1" sort="1"/>
  <mergeCells count="6">
    <mergeCell ref="B7:I7"/>
    <mergeCell ref="B39:I39"/>
    <mergeCell ref="B10:I10"/>
    <mergeCell ref="B5:I5"/>
    <mergeCell ref="B41:I41"/>
    <mergeCell ref="B43:I43"/>
  </mergeCell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J30"/>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2" customWidth="1" min="1" max="1"/>
    <col width="28" customWidth="1" min="2" max="2"/>
    <col width="12" customWidth="1" min="3" max="3"/>
    <col width="9" customWidth="1" min="4" max="4"/>
    <col width="13" customWidth="1" min="5" max="5"/>
    <col width="11" customWidth="1" min="6" max="6"/>
    <col width="14" customWidth="1" min="7" max="7"/>
    <col width="13" customWidth="1" min="8" max="8"/>
    <col width="15" customWidth="1" min="9" max="9"/>
    <col width="40" customWidth="1" min="10" max="10"/>
  </cols>
  <sheetData>
    <row r="1"/>
    <row r="2" ht="22" customHeight="1">
      <c r="B2" s="1" t="inlineStr">
        <is>
          <t>Margin &amp; MRP Check</t>
        </is>
      </c>
    </row>
    <row r="3">
      <c r="B3" s="2" t="inlineStr">
        <is>
          <t>What the pack actually earns once GST comes out of the MRP, and whether a scheduled formulation sits inside the DPCO ceiling</t>
        </is>
      </c>
    </row>
    <row r="4"/>
    <row r="5" ht="42.6" customHeight="1">
      <c r="B5" s="15" t="inlineStr">
        <is>
          <t>DPCO 2013 defines price to retailer as the price of a drug at which it is sold to a retailer, which includes duties and does not include local taxes. So PTR is the pre-GST rate on your purchase invoice, while MRP is the label price with the tax already inside it. Comparing the two directly overstates your margin by the tax, which is why the sheet strips the tax out first.</t>
        </is>
      </c>
      <c r="C5" s="16" t="n"/>
      <c r="D5" s="16" t="n"/>
      <c r="E5" s="16" t="n"/>
      <c r="F5" s="16" t="n"/>
      <c r="G5" s="16" t="n"/>
      <c r="H5" s="16" t="n"/>
      <c r="I5" s="16" t="n"/>
      <c r="J5" s="16" t="n"/>
    </row>
    <row r="6"/>
    <row r="7" ht="44" customHeight="1">
      <c r="B7" s="8" t="inlineStr">
        <is>
          <t>DPCO 2013 para 7: while fixing a ceiling price of scheduled formulations and retail prices of new drugs, sixteen percent of price to retailer as a margin to retailer shall be allowed. That 16% is an input to the Government's price-fixing formula, not a margin you are entitled to earn. The last column uses it only to test whether a scheduled pack's MRP looks higher than the formula allows.</t>
        </is>
      </c>
      <c r="C7" s="9" t="n"/>
      <c r="D7" s="9" t="n"/>
      <c r="E7" s="9" t="n"/>
      <c r="F7" s="9" t="n"/>
      <c r="G7" s="9" t="n"/>
      <c r="H7" s="9" t="n"/>
      <c r="I7" s="9" t="n"/>
      <c r="J7" s="9" t="n"/>
    </row>
    <row r="8"/>
    <row r="9" ht="32.7" customHeight="1">
      <c r="B9" s="17" t="inlineStr">
        <is>
          <t>Medicine</t>
        </is>
      </c>
      <c r="C9" s="17" t="inlineStr">
        <is>
          <t>PTR (₹)</t>
        </is>
      </c>
      <c r="D9" s="17" t="inlineStr">
        <is>
          <t>GST %</t>
        </is>
      </c>
      <c r="E9" s="17" t="inlineStr">
        <is>
          <t>MRP (₹)</t>
        </is>
      </c>
      <c r="F9" s="17" t="inlineStr">
        <is>
          <t>Scheduled?</t>
        </is>
      </c>
      <c r="G9" s="17" t="inlineStr">
        <is>
          <t>MRP ex-GST (₹)</t>
        </is>
      </c>
      <c r="H9" s="17" t="inlineStr">
        <is>
          <t>Your margin on PTR</t>
        </is>
      </c>
      <c r="I9" s="17" t="inlineStr">
        <is>
          <t>DPCO ceiling MRP (₹)</t>
        </is>
      </c>
      <c r="J9" s="17" t="inlineStr">
        <is>
          <t>Check</t>
        </is>
      </c>
    </row>
    <row r="10">
      <c r="B10" s="11" t="n"/>
      <c r="C10" s="19" t="n"/>
      <c r="D10" s="21" t="n"/>
      <c r="E10" s="19" t="n"/>
      <c r="F10" s="11" t="n"/>
      <c r="G10" s="22">
        <f>IF(B10="","",E10/(1+D10))</f>
        <v/>
      </c>
      <c r="H10" s="36">
        <f>IF(OR(B10="",C10=0),"",(G10-C10)/C10)</f>
        <v/>
      </c>
      <c r="I10" s="22">
        <f>IF(OR(B10="",F10&lt;&gt;"Yes"),"",C10*(1+0.16)*(1+D10))</f>
        <v/>
      </c>
      <c r="J10" s="23">
        <f>IF(B10="","",IF(H10&lt;0,"You are buying above the MRP net of tax. Recheck the invoice",IF(F10&lt;&gt;"Yes","Not in the First Schedule. Usually monitored rather than capped, but check: NPPA caps some non-scheduled drugs too",IF(E10&gt;I10+0.005,"MRP is above the DPCO formula. Check the NPPA ceiling notification for this pack","Within the DPCO formula"))))</f>
        <v/>
      </c>
    </row>
    <row r="11">
      <c r="B11" s="11" t="n"/>
      <c r="C11" s="19" t="n"/>
      <c r="D11" s="21" t="n"/>
      <c r="E11" s="19" t="n"/>
      <c r="F11" s="11" t="n"/>
      <c r="G11" s="22">
        <f>IF(B11="","",E11/(1+D11))</f>
        <v/>
      </c>
      <c r="H11" s="36">
        <f>IF(OR(B11="",C11=0),"",(G11-C11)/C11)</f>
        <v/>
      </c>
      <c r="I11" s="22">
        <f>IF(OR(B11="",F11&lt;&gt;"Yes"),"",C11*(1+0.16)*(1+D11))</f>
        <v/>
      </c>
      <c r="J11" s="23">
        <f>IF(B11="","",IF(H11&lt;0,"You are buying above the MRP net of tax. Recheck the invoice",IF(F11&lt;&gt;"Yes","Not in the First Schedule. Usually monitored rather than capped, but check: NPPA caps some non-scheduled drugs too",IF(E11&gt;I11+0.005,"MRP is above the DPCO formula. Check the NPPA ceiling notification for this pack","Within the DPCO formula"))))</f>
        <v/>
      </c>
    </row>
    <row r="12">
      <c r="B12" s="11" t="n"/>
      <c r="C12" s="19" t="n"/>
      <c r="D12" s="21" t="n"/>
      <c r="E12" s="19" t="n"/>
      <c r="F12" s="11" t="n"/>
      <c r="G12" s="22">
        <f>IF(B12="","",E12/(1+D12))</f>
        <v/>
      </c>
      <c r="H12" s="36">
        <f>IF(OR(B12="",C12=0),"",(G12-C12)/C12)</f>
        <v/>
      </c>
      <c r="I12" s="22">
        <f>IF(OR(B12="",F12&lt;&gt;"Yes"),"",C12*(1+0.16)*(1+D12))</f>
        <v/>
      </c>
      <c r="J12" s="23">
        <f>IF(B12="","",IF(H12&lt;0,"You are buying above the MRP net of tax. Recheck the invoice",IF(F12&lt;&gt;"Yes","Not in the First Schedule. Usually monitored rather than capped, but check: NPPA caps some non-scheduled drugs too",IF(E12&gt;I12+0.005,"MRP is above the DPCO formula. Check the NPPA ceiling notification for this pack","Within the DPCO formula"))))</f>
        <v/>
      </c>
    </row>
    <row r="13">
      <c r="B13" s="11" t="n"/>
      <c r="C13" s="19" t="n"/>
      <c r="D13" s="21" t="n"/>
      <c r="E13" s="19" t="n"/>
      <c r="F13" s="11" t="n"/>
      <c r="G13" s="22">
        <f>IF(B13="","",E13/(1+D13))</f>
        <v/>
      </c>
      <c r="H13" s="36">
        <f>IF(OR(B13="",C13=0),"",(G13-C13)/C13)</f>
        <v/>
      </c>
      <c r="I13" s="22">
        <f>IF(OR(B13="",F13&lt;&gt;"Yes"),"",C13*(1+0.16)*(1+D13))</f>
        <v/>
      </c>
      <c r="J13" s="23">
        <f>IF(B13="","",IF(H13&lt;0,"You are buying above the MRP net of tax. Recheck the invoice",IF(F13&lt;&gt;"Yes","Not in the First Schedule. Usually monitored rather than capped, but check: NPPA caps some non-scheduled drugs too",IF(E13&gt;I13+0.005,"MRP is above the DPCO formula. Check the NPPA ceiling notification for this pack","Within the DPCO formula"))))</f>
        <v/>
      </c>
    </row>
    <row r="14">
      <c r="B14" s="11" t="n"/>
      <c r="C14" s="19" t="n"/>
      <c r="D14" s="21" t="n"/>
      <c r="E14" s="19" t="n"/>
      <c r="F14" s="11" t="n"/>
      <c r="G14" s="22">
        <f>IF(B14="","",E14/(1+D14))</f>
        <v/>
      </c>
      <c r="H14" s="36">
        <f>IF(OR(B14="",C14=0),"",(G14-C14)/C14)</f>
        <v/>
      </c>
      <c r="I14" s="22">
        <f>IF(OR(B14="",F14&lt;&gt;"Yes"),"",C14*(1+0.16)*(1+D14))</f>
        <v/>
      </c>
      <c r="J14" s="23">
        <f>IF(B14="","",IF(H14&lt;0,"You are buying above the MRP net of tax. Recheck the invoice",IF(F14&lt;&gt;"Yes","Not in the First Schedule. Usually monitored rather than capped, but check: NPPA caps some non-scheduled drugs too",IF(E14&gt;I14+0.005,"MRP is above the DPCO formula. Check the NPPA ceiling notification for this pack","Within the DPCO formula"))))</f>
        <v/>
      </c>
    </row>
    <row r="15">
      <c r="B15" s="11" t="n"/>
      <c r="C15" s="19" t="n"/>
      <c r="D15" s="21" t="n"/>
      <c r="E15" s="19" t="n"/>
      <c r="F15" s="11" t="n"/>
      <c r="G15" s="22">
        <f>IF(B15="","",E15/(1+D15))</f>
        <v/>
      </c>
      <c r="H15" s="36">
        <f>IF(OR(B15="",C15=0),"",(G15-C15)/C15)</f>
        <v/>
      </c>
      <c r="I15" s="22">
        <f>IF(OR(B15="",F15&lt;&gt;"Yes"),"",C15*(1+0.16)*(1+D15))</f>
        <v/>
      </c>
      <c r="J15" s="23">
        <f>IF(B15="","",IF(H15&lt;0,"You are buying above the MRP net of tax. Recheck the invoice",IF(F15&lt;&gt;"Yes","Not in the First Schedule. Usually monitored rather than capped, but check: NPPA caps some non-scheduled drugs too",IF(E15&gt;I15+0.005,"MRP is above the DPCO formula. Check the NPPA ceiling notification for this pack","Within the DPCO formula"))))</f>
        <v/>
      </c>
    </row>
    <row r="16">
      <c r="B16" s="11" t="n"/>
      <c r="C16" s="19" t="n"/>
      <c r="D16" s="21" t="n"/>
      <c r="E16" s="19" t="n"/>
      <c r="F16" s="11" t="n"/>
      <c r="G16" s="22">
        <f>IF(B16="","",E16/(1+D16))</f>
        <v/>
      </c>
      <c r="H16" s="36">
        <f>IF(OR(B16="",C16=0),"",(G16-C16)/C16)</f>
        <v/>
      </c>
      <c r="I16" s="22">
        <f>IF(OR(B16="",F16&lt;&gt;"Yes"),"",C16*(1+0.16)*(1+D16))</f>
        <v/>
      </c>
      <c r="J16" s="23">
        <f>IF(B16="","",IF(H16&lt;0,"You are buying above the MRP net of tax. Recheck the invoice",IF(F16&lt;&gt;"Yes","Not in the First Schedule. Usually monitored rather than capped, but check: NPPA caps some non-scheduled drugs too",IF(E16&gt;I16+0.005,"MRP is above the DPCO formula. Check the NPPA ceiling notification for this pack","Within the DPCO formula"))))</f>
        <v/>
      </c>
    </row>
    <row r="17">
      <c r="B17" s="11" t="n"/>
      <c r="C17" s="19" t="n"/>
      <c r="D17" s="21" t="n"/>
      <c r="E17" s="19" t="n"/>
      <c r="F17" s="11" t="n"/>
      <c r="G17" s="22">
        <f>IF(B17="","",E17/(1+D17))</f>
        <v/>
      </c>
      <c r="H17" s="36">
        <f>IF(OR(B17="",C17=0),"",(G17-C17)/C17)</f>
        <v/>
      </c>
      <c r="I17" s="22">
        <f>IF(OR(B17="",F17&lt;&gt;"Yes"),"",C17*(1+0.16)*(1+D17))</f>
        <v/>
      </c>
      <c r="J17" s="23">
        <f>IF(B17="","",IF(H17&lt;0,"You are buying above the MRP net of tax. Recheck the invoice",IF(F17&lt;&gt;"Yes","Not in the First Schedule. Usually monitored rather than capped, but check: NPPA caps some non-scheduled drugs too",IF(E17&gt;I17+0.005,"MRP is above the DPCO formula. Check the NPPA ceiling notification for this pack","Within the DPCO formula"))))</f>
        <v/>
      </c>
    </row>
    <row r="18">
      <c r="B18" s="11" t="n"/>
      <c r="C18" s="19" t="n"/>
      <c r="D18" s="21" t="n"/>
      <c r="E18" s="19" t="n"/>
      <c r="F18" s="11" t="n"/>
      <c r="G18" s="22">
        <f>IF(B18="","",E18/(1+D18))</f>
        <v/>
      </c>
      <c r="H18" s="36">
        <f>IF(OR(B18="",C18=0),"",(G18-C18)/C18)</f>
        <v/>
      </c>
      <c r="I18" s="22">
        <f>IF(OR(B18="",F18&lt;&gt;"Yes"),"",C18*(1+0.16)*(1+D18))</f>
        <v/>
      </c>
      <c r="J18" s="23">
        <f>IF(B18="","",IF(H18&lt;0,"You are buying above the MRP net of tax. Recheck the invoice",IF(F18&lt;&gt;"Yes","Not in the First Schedule. Usually monitored rather than capped, but check: NPPA caps some non-scheduled drugs too",IF(E18&gt;I18+0.005,"MRP is above the DPCO formula. Check the NPPA ceiling notification for this pack","Within the DPCO formula"))))</f>
        <v/>
      </c>
    </row>
    <row r="19">
      <c r="B19" s="11" t="n"/>
      <c r="C19" s="19" t="n"/>
      <c r="D19" s="21" t="n"/>
      <c r="E19" s="19" t="n"/>
      <c r="F19" s="11" t="n"/>
      <c r="G19" s="22">
        <f>IF(B19="","",E19/(1+D19))</f>
        <v/>
      </c>
      <c r="H19" s="36">
        <f>IF(OR(B19="",C19=0),"",(G19-C19)/C19)</f>
        <v/>
      </c>
      <c r="I19" s="22">
        <f>IF(OR(B19="",F19&lt;&gt;"Yes"),"",C19*(1+0.16)*(1+D19))</f>
        <v/>
      </c>
      <c r="J19" s="23">
        <f>IF(B19="","",IF(H19&lt;0,"You are buying above the MRP net of tax. Recheck the invoice",IF(F19&lt;&gt;"Yes","Not in the First Schedule. Usually monitored rather than capped, but check: NPPA caps some non-scheduled drugs too",IF(E19&gt;I19+0.005,"MRP is above the DPCO formula. Check the NPPA ceiling notification for this pack","Within the DPCO formula"))))</f>
        <v/>
      </c>
    </row>
    <row r="20">
      <c r="B20" s="11" t="n"/>
      <c r="C20" s="19" t="n"/>
      <c r="D20" s="21" t="n"/>
      <c r="E20" s="19" t="n"/>
      <c r="F20" s="11" t="n"/>
      <c r="G20" s="22">
        <f>IF(B20="","",E20/(1+D20))</f>
        <v/>
      </c>
      <c r="H20" s="36">
        <f>IF(OR(B20="",C20=0),"",(G20-C20)/C20)</f>
        <v/>
      </c>
      <c r="I20" s="22">
        <f>IF(OR(B20="",F20&lt;&gt;"Yes"),"",C20*(1+0.16)*(1+D20))</f>
        <v/>
      </c>
      <c r="J20" s="23">
        <f>IF(B20="","",IF(H20&lt;0,"You are buying above the MRP net of tax. Recheck the invoice",IF(F20&lt;&gt;"Yes","Not in the First Schedule. Usually monitored rather than capped, but check: NPPA caps some non-scheduled drugs too",IF(E20&gt;I20+0.005,"MRP is above the DPCO formula. Check the NPPA ceiling notification for this pack","Within the DPCO formula"))))</f>
        <v/>
      </c>
    </row>
    <row r="21">
      <c r="B21" s="11" t="n"/>
      <c r="C21" s="19" t="n"/>
      <c r="D21" s="21" t="n"/>
      <c r="E21" s="19" t="n"/>
      <c r="F21" s="11" t="n"/>
      <c r="G21" s="22">
        <f>IF(B21="","",E21/(1+D21))</f>
        <v/>
      </c>
      <c r="H21" s="36">
        <f>IF(OR(B21="",C21=0),"",(G21-C21)/C21)</f>
        <v/>
      </c>
      <c r="I21" s="22">
        <f>IF(OR(B21="",F21&lt;&gt;"Yes"),"",C21*(1+0.16)*(1+D21))</f>
        <v/>
      </c>
      <c r="J21" s="23">
        <f>IF(B21="","",IF(H21&lt;0,"You are buying above the MRP net of tax. Recheck the invoice",IF(F21&lt;&gt;"Yes","Not in the First Schedule. Usually monitored rather than capped, but check: NPPA caps some non-scheduled drugs too",IF(E21&gt;I21+0.005,"MRP is above the DPCO formula. Check the NPPA ceiling notification for this pack","Within the DPCO formula"))))</f>
        <v/>
      </c>
    </row>
    <row r="22">
      <c r="B22" s="11" t="n"/>
      <c r="C22" s="19" t="n"/>
      <c r="D22" s="21" t="n"/>
      <c r="E22" s="19" t="n"/>
      <c r="F22" s="11" t="n"/>
      <c r="G22" s="22">
        <f>IF(B22="","",E22/(1+D22))</f>
        <v/>
      </c>
      <c r="H22" s="36">
        <f>IF(OR(B22="",C22=0),"",(G22-C22)/C22)</f>
        <v/>
      </c>
      <c r="I22" s="22">
        <f>IF(OR(B22="",F22&lt;&gt;"Yes"),"",C22*(1+0.16)*(1+D22))</f>
        <v/>
      </c>
      <c r="J22" s="23">
        <f>IF(B22="","",IF(H22&lt;0,"You are buying above the MRP net of tax. Recheck the invoice",IF(F22&lt;&gt;"Yes","Not in the First Schedule. Usually monitored rather than capped, but check: NPPA caps some non-scheduled drugs too",IF(E22&gt;I22+0.005,"MRP is above the DPCO formula. Check the NPPA ceiling notification for this pack","Within the DPCO formula"))))</f>
        <v/>
      </c>
    </row>
    <row r="23">
      <c r="B23" s="11" t="n"/>
      <c r="C23" s="19" t="n"/>
      <c r="D23" s="21" t="n"/>
      <c r="E23" s="19" t="n"/>
      <c r="F23" s="11" t="n"/>
      <c r="G23" s="22">
        <f>IF(B23="","",E23/(1+D23))</f>
        <v/>
      </c>
      <c r="H23" s="36">
        <f>IF(OR(B23="",C23=0),"",(G23-C23)/C23)</f>
        <v/>
      </c>
      <c r="I23" s="22">
        <f>IF(OR(B23="",F23&lt;&gt;"Yes"),"",C23*(1+0.16)*(1+D23))</f>
        <v/>
      </c>
      <c r="J23" s="23">
        <f>IF(B23="","",IF(H23&lt;0,"You are buying above the MRP net of tax. Recheck the invoice",IF(F23&lt;&gt;"Yes","Not in the First Schedule. Usually monitored rather than capped, but check: NPPA caps some non-scheduled drugs too",IF(E23&gt;I23+0.005,"MRP is above the DPCO formula. Check the NPPA ceiling notification for this pack","Within the DPCO formula"))))</f>
        <v/>
      </c>
    </row>
    <row r="24">
      <c r="B24" s="11" t="n"/>
      <c r="C24" s="19" t="n"/>
      <c r="D24" s="21" t="n"/>
      <c r="E24" s="19" t="n"/>
      <c r="F24" s="11" t="n"/>
      <c r="G24" s="22">
        <f>IF(B24="","",E24/(1+D24))</f>
        <v/>
      </c>
      <c r="H24" s="36">
        <f>IF(OR(B24="",C24=0),"",(G24-C24)/C24)</f>
        <v/>
      </c>
      <c r="I24" s="22">
        <f>IF(OR(B24="",F24&lt;&gt;"Yes"),"",C24*(1+0.16)*(1+D24))</f>
        <v/>
      </c>
      <c r="J24" s="23">
        <f>IF(B24="","",IF(H24&lt;0,"You are buying above the MRP net of tax. Recheck the invoice",IF(F24&lt;&gt;"Yes","Not in the First Schedule. Usually monitored rather than capped, but check: NPPA caps some non-scheduled drugs too",IF(E24&gt;I24+0.005,"MRP is above the DPCO formula. Check the NPPA ceiling notification for this pack","Within the DPCO formula"))))</f>
        <v/>
      </c>
    </row>
    <row r="25"/>
    <row r="26" ht="55.2" customHeight="1">
      <c r="B26" s="8" t="inlineStr">
        <is>
          <t>Not scheduled does not mean not capped. NPPA has capped the trade margin on 42 select non-scheduled anti-cancer medicines, and has used the extraordinary powers in para 19 to control 106 non-scheduled anti-diabetic and cardiovascular drugs. Check the NPPA list before assuming a non-scheduled pack is free of price control. DPCO 2013 para 26: no person shall sell any formulation to any consumer at a price exceeding the price specified in the current price list or the price on the label, whichever is less. That applies to every medicine you sell, scheduled or not. Para 20's ten percent annual cap is a limit on the manufacturer raising the MRP, not on anything you do at the counter.</t>
        </is>
      </c>
      <c r="C26" s="9" t="n"/>
      <c r="D26" s="9" t="n"/>
      <c r="E26" s="9" t="n"/>
      <c r="F26" s="9" t="n"/>
      <c r="G26" s="9" t="n"/>
      <c r="H26" s="9" t="n"/>
      <c r="I26" s="9" t="n"/>
      <c r="J26" s="9" t="n"/>
    </row>
    <row r="27"/>
    <row r="28" ht="30.1" customHeight="1">
      <c r="B28" s="28" t="inlineStr">
        <is>
          <t>Every retailer and dealer also displays the manufacturer's price list, and any supplementary list, on a conspicuous part of the premises where anyone wishing to consult it can reach it.</t>
        </is>
      </c>
    </row>
    <row r="29"/>
    <row r="30">
      <c r="B30" s="10" t="inlineStr">
        <is>
          <t>Powered by Petpooja  |  Batch, expiry and GST billing in one system: www.petpooja.com/invoice</t>
        </is>
      </c>
    </row>
  </sheetData>
  <sheetProtection selectLockedCells="0" selectUnlockedCells="0" sheet="1" objects="0" insertRows="1" insertHyperlinks="1" autoFilter="1" scenarios="0" formatColumns="1" deleteColumns="1" insertColumns="1" pivotTables="1" deleteRows="1" formatCells="0" formatRows="1" sort="1"/>
  <mergeCells count="5">
    <mergeCell ref="B7:J7"/>
    <mergeCell ref="B5:J5"/>
    <mergeCell ref="B28:J28"/>
    <mergeCell ref="B26:J26"/>
    <mergeCell ref="B30:J30"/>
  </mergeCells>
  <dataValidations count="1">
    <dataValidation sqref="F10:F24" showDropDown="0" showInputMessage="0" showErrorMessage="0" allowBlank="1" type="list">
      <formula1>"Yes,No"</formula1>
    </dataValidation>
  </dataValidations>
  <printOptions horizontalCentered="1"/>
  <pageMargins left="0.4" right="0.4" top="0.5" bottom="0.5"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N28"/>
  <sheetViews>
    <sheetView showGridLines="0" workbookViewId="0">
      <selection activeCell="A1" sqref="A1"/>
    </sheetView>
  </sheetViews>
  <sheetFormatPr baseColWidth="8" defaultRowHeight="15"/>
  <cols>
    <col width="2" customWidth="1" min="1" max="1"/>
    <col width="38" customWidth="1" min="2" max="2"/>
    <col width="10" customWidth="1" min="3" max="3"/>
    <col width="12" customWidth="1" min="4" max="4"/>
    <col width="14" customWidth="1" min="5" max="5"/>
    <col width="11" customWidth="1" min="6" max="6"/>
    <col width="13" customWidth="1" min="7" max="7"/>
    <col width="6" customWidth="1" min="8" max="8"/>
    <col width="7" customWidth="1" min="9" max="9"/>
    <col width="13" customWidth="1" min="10" max="10"/>
    <col width="11" customWidth="1" min="11" max="11"/>
    <col width="13" customWidth="1" min="12" max="12"/>
    <col width="11" customWidth="1" min="13" max="13"/>
    <col width="40" customWidth="1" min="14" max="14"/>
  </cols>
  <sheetData>
    <row r="1"/>
    <row r="2" ht="22" customHeight="1">
      <c r="B2" s="1" t="inlineStr">
        <is>
          <t>Worked Example</t>
        </is>
      </c>
    </row>
    <row r="3">
      <c r="B3" s="2" t="inlineStr">
        <is>
          <t>A four-line counter bill, filled in. Illustrative prices, not a price list</t>
        </is>
      </c>
    </row>
    <row r="4"/>
    <row r="5"/>
    <row r="6" ht="32.7" customHeight="1">
      <c r="B6" s="17" t="inlineStr">
        <is>
          <t>Medicine (brand)</t>
        </is>
      </c>
      <c r="C6" s="17" t="inlineStr">
        <is>
          <t>Schedule</t>
        </is>
      </c>
      <c r="D6" s="17" t="inlineStr">
        <is>
          <t>Batch no.</t>
        </is>
      </c>
      <c r="E6" s="17" t="inlineStr">
        <is>
          <t>Manufacturer</t>
        </is>
      </c>
      <c r="F6" s="17" t="inlineStr">
        <is>
          <t>Expiry</t>
        </is>
      </c>
      <c r="G6" s="17" t="inlineStr">
        <is>
          <t>Pack MRP (₹)</t>
        </is>
      </c>
      <c r="H6" s="17" t="inlineStr">
        <is>
          <t>Qty</t>
        </is>
      </c>
      <c r="I6" s="17" t="inlineStr">
        <is>
          <t>GST %</t>
        </is>
      </c>
      <c r="J6" s="17" t="inlineStr">
        <is>
          <t>Gross MRP (₹)</t>
        </is>
      </c>
      <c r="K6" s="17" t="inlineStr">
        <is>
          <t>Discount (₹)</t>
        </is>
      </c>
      <c r="L6" s="17" t="inlineStr">
        <is>
          <t>Taxable value (₹)</t>
        </is>
      </c>
      <c r="M6" s="17" t="inlineStr">
        <is>
          <t>GST (₹)</t>
        </is>
      </c>
      <c r="N6" s="17" t="inlineStr">
        <is>
          <t>Note</t>
        </is>
      </c>
    </row>
    <row r="7" ht="42.6" customHeight="1">
      <c r="B7" s="37" t="inlineStr">
        <is>
          <t>Ciprofloxacin 500 Tablet (strip of 10)</t>
        </is>
      </c>
      <c r="C7" s="37" t="inlineStr">
        <is>
          <t>H</t>
        </is>
      </c>
      <c r="D7" s="37" t="inlineStr">
        <is>
          <t>CF4471</t>
        </is>
      </c>
      <c r="E7" s="37" t="inlineStr">
        <is>
          <t>Alkem</t>
        </is>
      </c>
      <c r="F7" s="38" t="n">
        <v>46447</v>
      </c>
      <c r="G7" s="39" t="n">
        <v>118</v>
      </c>
      <c r="H7" s="40" t="n">
        <v>2</v>
      </c>
      <c r="I7" s="41" t="n">
        <v>0.05</v>
      </c>
      <c r="J7" s="39" t="n">
        <v>236</v>
      </c>
      <c r="K7" s="39" t="n">
        <v>0</v>
      </c>
      <c r="L7" s="39" t="n">
        <v>224.76</v>
      </c>
      <c r="M7" s="39" t="n">
        <v>11.24</v>
      </c>
      <c r="N7" s="42" t="inlineStr">
        <is>
          <t>Prescription drug. The manufacturer, batch and expiry go on the record, and your dispensing date are noted on the prescription itself</t>
        </is>
      </c>
    </row>
    <row r="8" ht="30.1" customHeight="1">
      <c r="B8" s="37" t="inlineStr">
        <is>
          <t>Cefixime 200 Tablet (strip of 10)</t>
        </is>
      </c>
      <c r="C8" s="37" t="inlineStr">
        <is>
          <t>H1</t>
        </is>
      </c>
      <c r="D8" s="37" t="inlineStr">
        <is>
          <t>CX9022</t>
        </is>
      </c>
      <c r="E8" s="37" t="inlineStr">
        <is>
          <t>Sun Pharma</t>
        </is>
      </c>
      <c r="F8" s="38" t="n">
        <v>46388</v>
      </c>
      <c r="G8" s="39" t="n">
        <v>145.5</v>
      </c>
      <c r="H8" s="40" t="n">
        <v>1</v>
      </c>
      <c r="I8" s="41" t="n">
        <v>0.05</v>
      </c>
      <c r="J8" s="39" t="n">
        <v>145.5</v>
      </c>
      <c r="K8" s="39" t="n">
        <v>0</v>
      </c>
      <c r="L8" s="39" t="n">
        <v>138.57</v>
      </c>
      <c r="M8" s="39" t="n">
        <v>6.93</v>
      </c>
      <c r="N8" s="42" t="inlineStr">
        <is>
          <t>Prescription drug AND a separate register entry, kept three years</t>
        </is>
      </c>
    </row>
    <row r="9" ht="42.6" customHeight="1">
      <c r="B9" s="37" t="inlineStr">
        <is>
          <t>Paracetamol 650 Tablet (strip of 15)</t>
        </is>
      </c>
      <c r="C9" s="37" t="inlineStr">
        <is>
          <t>OTC</t>
        </is>
      </c>
      <c r="D9" s="37" t="inlineStr">
        <is>
          <t>PC1180</t>
        </is>
      </c>
      <c r="E9" s="37" t="inlineStr"/>
      <c r="F9" s="38" t="n">
        <v>46905</v>
      </c>
      <c r="G9" s="39" t="n">
        <v>32</v>
      </c>
      <c r="H9" s="40" t="n">
        <v>3</v>
      </c>
      <c r="I9" s="41" t="n">
        <v>0.05</v>
      </c>
      <c r="J9" s="39" t="n">
        <v>96</v>
      </c>
      <c r="K9" s="39" t="n">
        <v>6</v>
      </c>
      <c r="L9" s="39" t="n">
        <v>85.70999999999999</v>
      </c>
      <c r="M9" s="39" t="n">
        <v>4.29</v>
      </c>
      <c r="N9" s="42" t="inlineStr">
        <is>
          <t>Not scheduled, so rule 65 does not ask for the manufacturer here. Batch and expiry are still worth recording</t>
        </is>
      </c>
    </row>
    <row r="10" ht="42.6" customHeight="1">
      <c r="B10" s="37" t="inlineStr">
        <is>
          <t>Digital thermometer</t>
        </is>
      </c>
      <c r="C10" s="37" t="inlineStr">
        <is>
          <t>OTC</t>
        </is>
      </c>
      <c r="D10" s="37" t="inlineStr">
        <is>
          <t>TH0043</t>
        </is>
      </c>
      <c r="E10" s="37" t="inlineStr"/>
      <c r="F10" s="38" t="n">
        <v>47818</v>
      </c>
      <c r="G10" s="39" t="n">
        <v>240</v>
      </c>
      <c r="H10" s="40" t="n">
        <v>1</v>
      </c>
      <c r="I10" s="41" t="n">
        <v>0.05</v>
      </c>
      <c r="J10" s="39" t="n">
        <v>240</v>
      </c>
      <c r="K10" s="39" t="n">
        <v>0</v>
      </c>
      <c r="L10" s="39" t="n">
        <v>228.57</v>
      </c>
      <c r="M10" s="39" t="n">
        <v>11.43</v>
      </c>
      <c r="N10" s="42" t="inlineStr">
        <is>
          <t>Not scheduled, so rule 65 does not ask for the manufacturer here. Batch and expiry are still worth recording</t>
        </is>
      </c>
    </row>
    <row r="11">
      <c r="B11" s="5" t="inlineStr">
        <is>
          <t>Totals</t>
        </is>
      </c>
      <c r="J11" s="24" t="n">
        <v>717.5</v>
      </c>
      <c r="K11" s="24" t="n">
        <v>6</v>
      </c>
      <c r="L11" s="24" t="n">
        <v>677.62</v>
      </c>
      <c r="M11" s="24" t="n">
        <v>33.88</v>
      </c>
    </row>
    <row r="12"/>
    <row r="13" ht="18" customHeight="1">
      <c r="B13" s="3" t="inlineStr">
        <is>
          <t>What the patient pays</t>
        </is>
      </c>
      <c r="C13" s="4" t="n"/>
      <c r="D13" s="4" t="n"/>
      <c r="E13" s="4" t="n"/>
      <c r="F13" s="4" t="n"/>
      <c r="G13" s="4" t="n"/>
    </row>
    <row r="14">
      <c r="B14" s="26" t="inlineStr">
        <is>
          <t>Taxable value</t>
        </is>
      </c>
      <c r="G14" s="24" t="n">
        <v>677.62</v>
      </c>
    </row>
    <row r="15">
      <c r="B15" s="26" t="inlineStr">
        <is>
          <t>CGST</t>
        </is>
      </c>
      <c r="G15" s="24" t="n">
        <v>16.94</v>
      </c>
    </row>
    <row r="16">
      <c r="B16" s="26" t="inlineStr">
        <is>
          <t>SGST</t>
        </is>
      </c>
      <c r="G16" s="24" t="n">
        <v>16.94</v>
      </c>
    </row>
    <row r="17">
      <c r="B17" s="5" t="inlineStr">
        <is>
          <t>Net payable (MRP less discount, rounded down)</t>
        </is>
      </c>
      <c r="G17" s="27" t="n">
        <v>711</v>
      </c>
    </row>
    <row r="18"/>
    <row r="19" ht="46" customHeight="1">
      <c r="B19" s="8" t="inlineStr">
        <is>
          <t>The line that catches most stores: this bill is ₹711, not ₹747.08. The MRP of ₹711.50 already contains the GST of ₹33.88, because the label reads inclusive of all taxes. Adding 5% on top would overcharge the patient by ₹35.58 and sell above the label price, which DPCO 2013 para 26 does not allow.</t>
        </is>
      </c>
      <c r="C19" s="9" t="n"/>
      <c r="D19" s="9" t="n"/>
      <c r="E19" s="9" t="n"/>
      <c r="F19" s="9" t="n"/>
      <c r="G19" s="9" t="n"/>
      <c r="H19" s="9" t="n"/>
      <c r="I19" s="9" t="n"/>
      <c r="J19" s="9" t="n"/>
      <c r="K19" s="9" t="n"/>
      <c r="L19" s="9" t="n"/>
      <c r="M19" s="9" t="n"/>
    </row>
    <row r="20"/>
    <row r="21" ht="18" customHeight="1">
      <c r="B21" s="3" t="inlineStr">
        <is>
          <t>The same day, on the other two sheets</t>
        </is>
      </c>
      <c r="C21" s="4" t="n"/>
      <c r="D21" s="4" t="n"/>
      <c r="E21" s="4" t="n"/>
      <c r="F21" s="4" t="n"/>
      <c r="G21" s="4" t="n"/>
    </row>
    <row r="22" ht="30" customHeight="1">
      <c r="B22" s="6" t="inlineStr">
        <is>
          <t>Stock &amp; Expiry: the Cefixime batch CX9022 expires Jan-2027, so it is saleable to 31-Jan-2027, not 01-Jan-2027.</t>
        </is>
      </c>
    </row>
    <row r="23" ht="30" customHeight="1">
      <c r="B23" s="6" t="inlineStr">
        <is>
          <t>Schedule H1 Register: the Cefixime line goes in as a separate entry with the prescriber's name and address, the patient's name, the drug and the quantity. Kept three years.</t>
        </is>
      </c>
    </row>
    <row r="24" ht="34" customHeight="1">
      <c r="B24" s="6" t="inlineStr">
        <is>
          <t>Margin &amp; MRP Check: at a PTR of ₹110 the Cefixime pack earns ₹138.57 ex-GST, a margin of 26.0% on PTR, and the DPCO formula would cap a scheduled pack at ₹133.98, so this one would need checking against the NPPA notification if it is scheduled.</t>
        </is>
      </c>
    </row>
    <row r="25"/>
    <row r="26" ht="42.6" customHeight="1">
      <c r="B26" s="28" t="inlineStr">
        <is>
          <t>The medicines and prices here are illustrative, to show the arithmetic. They are not a price list and they are not current MRPs. Molecules are named, not brands, and the schedule shown against each one was read in the Drugs Rules: Ciprofloxacin is in Schedule H, Cefixime in Schedule H1, and paracetamol tablets sit in the household remedies list in Schedule K. Your pack is the authority for price.</t>
        </is>
      </c>
    </row>
    <row r="27"/>
    <row r="28">
      <c r="B28" s="10" t="inlineStr">
        <is>
          <t>Powered by Petpooja  |  Batch, expiry and GST billing in one system: www.petpooja.com/invoice</t>
        </is>
      </c>
    </row>
  </sheetData>
  <sheetProtection selectLockedCells="0" selectUnlockedCells="0" sheet="1" objects="0" insertRows="1" insertHyperlinks="1" autoFilter="1" scenarios="0" formatColumns="1" deleteColumns="1" insertColumns="1" pivotTables="1" deleteRows="1" formatCells="0" formatRows="1" sort="1"/>
  <mergeCells count="6">
    <mergeCell ref="B22:N22"/>
    <mergeCell ref="B28:M28"/>
    <mergeCell ref="B23:N23"/>
    <mergeCell ref="B19:M19"/>
    <mergeCell ref="B26:M26"/>
    <mergeCell ref="B24:N24"/>
  </mergeCells>
  <printOptions horizontalCentered="1"/>
  <pageMargins left="0.4" right="0.4" top="0.5" bottom="0.5"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D37"/>
  <sheetViews>
    <sheetView showGridLines="0" workbookViewId="0">
      <selection activeCell="A1" sqref="A1"/>
    </sheetView>
  </sheetViews>
  <sheetFormatPr baseColWidth="8" defaultRowHeight="15"/>
  <cols>
    <col width="2" customWidth="1" min="1" max="1"/>
    <col width="36" customWidth="1" min="2" max="2"/>
    <col width="82" customWidth="1" min="3" max="3"/>
    <col width="30" customWidth="1" min="4" max="4"/>
  </cols>
  <sheetData>
    <row r="1"/>
    <row r="2" ht="22" customHeight="1">
      <c r="B2" s="1" t="inlineStr">
        <is>
          <t>What the Rules Say</t>
        </is>
      </c>
    </row>
    <row r="3">
      <c r="B3" s="2" t="inlineStr">
        <is>
          <t>Quoted from the source documents, read 09-Sep-2026. Take these to your drug inspector, not our summary of them</t>
        </is>
      </c>
    </row>
    <row r="4"/>
    <row r="5" ht="18" customHeight="1">
      <c r="B5" s="3" t="inlineStr">
        <is>
          <t>Drugs Rules, 1945</t>
        </is>
      </c>
      <c r="C5" s="4" t="n"/>
      <c r="D5" s="4" t="n"/>
    </row>
    <row r="6" ht="30" customHeight="1">
      <c r="B6" s="17" t="inlineStr">
        <is>
          <t>Rule</t>
        </is>
      </c>
      <c r="C6" s="17" t="inlineStr">
        <is>
          <t>What it says</t>
        </is>
      </c>
      <c r="D6" s="17" t="inlineStr">
        <is>
          <t>Where</t>
        </is>
      </c>
    </row>
    <row r="7" ht="77.59999999999999" customHeight="1">
      <c r="B7" s="43" t="inlineStr">
        <is>
          <t>Rule 65, sub-rule (3)</t>
        </is>
      </c>
      <c r="C7" s="44" t="inlineStr">
        <is>
          <t>The supply of a drug on a prescription is recorded at the time of supply in a prescription register, and the serial number of the entry is written on the prescription. The entry carries the date, the prescriber's name and address, the patient's name and address, the drug and quantity, and for a Schedule C, H or H1 drug, the manufacturer's name, the batch number and the date of expiry.</t>
        </is>
      </c>
      <c r="D7" s="45" t="inlineStr">
        <is>
          <t>Drugs Rules 1945, consolidated text</t>
        </is>
      </c>
    </row>
    <row r="8" ht="63.1" customHeight="1">
      <c r="B8" s="43" t="inlineStr">
        <is>
          <t>Rule 65, sub-rule (3), clause (h)</t>
        </is>
      </c>
      <c r="C8" s="44" t="inlineStr">
        <is>
          <t>"the supply of a drug specified in Schedule H1 shall be recorded in a separate register at the time of the supply giving the name and address of the prescriber, the name of the patient, the name of the drug and the quantity supplied and such records shall be maintained for three years and be open for inspection."</t>
        </is>
      </c>
      <c r="D8" s="45" t="inlineStr">
        <is>
          <t>Drugs Rules 1945, consolidated text</t>
        </is>
      </c>
    </row>
    <row r="9" ht="77.59999999999999" customHeight="1">
      <c r="B9" s="43" t="inlineStr">
        <is>
          <t>Rule 65, sub-rule (4)</t>
        </is>
      </c>
      <c r="C9" s="44" t="inlineStr">
        <is>
          <t>Every retail supply of a drug is made against a cash or credit memo carrying the dealer's name, address and sale licence number, the memo's serial number, and the name and quantity of the drug. Purchase records show the date, the supplier's name, address and licence number, the drug, quantity and batch number, and the manufacturer.</t>
        </is>
      </c>
      <c r="D9" s="45" t="inlineStr">
        <is>
          <t>Drugs Rules 1945, consolidated text</t>
        </is>
      </c>
    </row>
    <row r="10" ht="77.59999999999999" customHeight="1">
      <c r="B10" s="43" t="inlineStr">
        <is>
          <t>Rule 65, sub-rules (7) and (9)</t>
        </is>
      </c>
      <c r="C10" s="44" t="inlineStr">
        <is>
          <t>Registers and records are preserved not less than two years from the last entry unless a rule says otherwise. Schedule H, H1 and X drugs are sold only on the prescription of a Registered Medical Practitioner; a Schedule X prescription is in duplicate with one copy kept two years; supplies to practitioners and hospitals go against a signed written order kept two years.</t>
        </is>
      </c>
      <c r="D10" s="45" t="inlineStr">
        <is>
          <t>Drugs Rules 1945, consolidated text</t>
        </is>
      </c>
    </row>
    <row r="11" ht="63.1" customHeight="1">
      <c r="B11" s="43" t="inlineStr">
        <is>
          <t>Rule 65, sub-rules (11), (11A), (12)</t>
        </is>
      </c>
      <c r="C11" s="44" t="inlineStr">
        <is>
          <t>An H, H1 or X prescription is not dispensed more than once unless the prescriber said it may be; the seller's name and address and the dispensing date are noted on the prescription; no other preparation may be substituted; and Schedule X stock is kept under lock and key.</t>
        </is>
      </c>
      <c r="D11" s="45" t="inlineStr">
        <is>
          <t>Drugs Rules 1945, consolidated text</t>
        </is>
      </c>
    </row>
    <row r="12" ht="77.59999999999999" customHeight="1">
      <c r="B12" s="43" t="inlineStr">
        <is>
          <t>Rule 61, Forms 20, 20B, 21, 21B</t>
        </is>
      </c>
      <c r="C12" s="44" t="inlineStr">
        <is>
          <t>Form 20 is a licence to sell by retail drugs other than those in Schedules C, C(1) and X. Form 21 is the retail licence for Schedules C and C(1). Form 20B and Form 21B are the corresponding WHOLESALE licences. A retail chemist bills under 20 and 21; the supplier whose licence number goes in your purchase record is usually a 20B or 21B holder.</t>
        </is>
      </c>
      <c r="D12" s="45" t="inlineStr">
        <is>
          <t>Drugs Rules 1945, consolidated text</t>
        </is>
      </c>
    </row>
    <row r="13" ht="62" customHeight="1">
      <c r="B13" s="43" t="inlineStr">
        <is>
          <t>Rule 96, Explanation</t>
        </is>
      </c>
      <c r="C13" s="44" t="inlineStr">
        <is>
          <t>"the date of expiry shall be in terms of month and year and it shall mean that the drug is recommended till the last day of the month."</t>
        </is>
      </c>
      <c r="D13" s="45" t="inlineStr">
        <is>
          <t>Drugs Rules 1945, consolidated text</t>
        </is>
      </c>
    </row>
    <row r="14" ht="63.1" customHeight="1">
      <c r="B14" s="43" t="inlineStr">
        <is>
          <t>Rule 96, sub-rules (6) and (7)</t>
        </is>
      </c>
      <c r="C14" s="44" t="inlineStr">
        <is>
          <t>Manufacturers of the formulations in Schedule H2 print or affix a bar code or QR code storing the product identification code, the proper and generic name, the brand name, the manufacturer's name and address, the batch number, the manufacturing date, the expiry date and the manufacturing licence number.</t>
        </is>
      </c>
      <c r="D14" s="45" t="inlineStr">
        <is>
          <t>Drugs Rules 1945, consolidated text</t>
        </is>
      </c>
    </row>
    <row r="15"/>
    <row r="16" ht="18" customHeight="1">
      <c r="B16" s="3" t="inlineStr">
        <is>
          <t>Drugs (Prices Control) Order, 2013</t>
        </is>
      </c>
      <c r="C16" s="4" t="n"/>
      <c r="D16" s="4" t="n"/>
    </row>
    <row r="17" ht="30" customHeight="1">
      <c r="B17" s="17" t="inlineStr">
        <is>
          <t>Paragraph</t>
        </is>
      </c>
      <c r="C17" s="17" t="inlineStr">
        <is>
          <t>What it says</t>
        </is>
      </c>
      <c r="D17" s="17" t="inlineStr">
        <is>
          <t>Where</t>
        </is>
      </c>
    </row>
    <row r="18" ht="54" customHeight="1">
      <c r="B18" s="43" t="inlineStr">
        <is>
          <t>Para 7</t>
        </is>
      </c>
      <c r="C18" s="44" t="inlineStr">
        <is>
          <t>"While fixing a ceiling price of scheduled formulations and retail prices of new drugs, sixteen percent of price to retailer as a margin to retailer shall be allowed." This is an input to the Government's formula, not a margin you are guaranteed.</t>
        </is>
      </c>
      <c r="D18" s="45" t="inlineStr">
        <is>
          <t>DPCO 2013, NPPA</t>
        </is>
      </c>
    </row>
    <row r="19" ht="54" customHeight="1">
      <c r="B19" s="43" t="inlineStr">
        <is>
          <t>Para 8 and para 2(1)(r)</t>
        </is>
      </c>
      <c r="C19" s="44" t="inlineStr">
        <is>
          <t>Maximum retail price of a scheduled formulation is the ceiling price plus local taxes as applicable, and MRP means the price at which the drug shall be sold to the consumer, inclusive of those taxes.</t>
        </is>
      </c>
      <c r="D19" s="45" t="inlineStr">
        <is>
          <t>DPCO 2013, NPPA</t>
        </is>
      </c>
    </row>
    <row r="20" ht="54" customHeight="1">
      <c r="B20" s="43" t="inlineStr">
        <is>
          <t>Para 20(1)</t>
        </is>
      </c>
      <c r="C20" s="44" t="inlineStr">
        <is>
          <t>No manufacturer increases the MRP of a drug, including a non-scheduled formulation, by more than ten percent in the preceding twelve months. This binds the manufacturer, not the chemist.</t>
        </is>
      </c>
      <c r="D20" s="45" t="inlineStr">
        <is>
          <t>DPCO 2013, NPPA</t>
        </is>
      </c>
    </row>
    <row r="21" ht="54" customHeight="1">
      <c r="B21" s="43" t="inlineStr">
        <is>
          <t>Para 26</t>
        </is>
      </c>
      <c r="C21" s="44" t="inlineStr">
        <is>
          <t>"No person shall sell any formulation to any consumer at a price exceeding the price specified in the current price list or price indicated on the label of the container or pack thereof, whichever is less."</t>
        </is>
      </c>
      <c r="D21" s="45" t="inlineStr">
        <is>
          <t>DPCO 2013, NPPA</t>
        </is>
      </c>
    </row>
    <row r="22" ht="54" customHeight="1">
      <c r="B22" s="43" t="inlineStr">
        <is>
          <t>Paragraphs 24 and 25, price list</t>
        </is>
      </c>
      <c r="C22" s="44" t="inlineStr">
        <is>
          <t>Every retailer and dealer displays the price list and any supplementary price list furnished by the manufacturer on a conspicuous part of the premises, accessible to anyone wishing to consult it.</t>
        </is>
      </c>
      <c r="D22" s="45" t="inlineStr">
        <is>
          <t>DPCO 2013, NPPA</t>
        </is>
      </c>
    </row>
    <row r="23"/>
    <row r="24" ht="18" customHeight="1">
      <c r="B24" s="3" t="inlineStr">
        <is>
          <t>GST on medicines, from 22 September 2025</t>
        </is>
      </c>
      <c r="C24" s="4" t="n"/>
      <c r="D24" s="4" t="n"/>
    </row>
    <row r="25" ht="34" customHeight="1">
      <c r="B25" s="6" t="inlineStr">
        <is>
          <t>33 lifesaving drugs and medicines moved from 12% to Nil. Three more moved from 5% to Nil. All other drugs and medicines moved from 12% to 5%. Medical devices and equipment moved from 12% to 5%.</t>
        </is>
      </c>
    </row>
    <row r="26" ht="34" customHeight="1">
      <c r="B26" s="6" t="inlineStr">
        <is>
          <t>Source: press release of the 56th GST Council meeting, and PIB, Ministry of Health and Family Welfare, GST for Affordable Healthcare, 12-Sep-2025. The Council recorded that rate changes on goods take effect from 22 September 2025.</t>
        </is>
      </c>
    </row>
    <row r="27" ht="34" customHeight="1">
      <c r="B27" s="6" t="inlineStr">
        <is>
          <t>Which rate applies to a given pack is a question for the pack and your purchase invoice. Nil applies only to the specified drugs, so this template asks you for the rate rather than assuming one.</t>
        </is>
      </c>
    </row>
    <row r="28"/>
    <row r="29" ht="18" customHeight="1">
      <c r="B29" s="3" t="inlineStr">
        <is>
          <t>Source documents</t>
        </is>
      </c>
      <c r="C29" s="4" t="n"/>
      <c r="D29" s="4" t="n"/>
    </row>
    <row r="30">
      <c r="B30" s="5" t="inlineStr">
        <is>
          <t>Drugs Rules, 1945, CDSCO</t>
        </is>
      </c>
      <c r="C30" s="10" t="inlineStr">
        <is>
          <t>https://cdsco.gov.in/opencms/opencms/en/Acts-and-rules/Drugs-Rules/</t>
        </is>
      </c>
    </row>
    <row r="31">
      <c r="B31" s="5" t="inlineStr">
        <is>
          <t>DPCO 2013, NPPA</t>
        </is>
      </c>
      <c r="C31" s="10" t="inlineStr">
        <is>
          <t>https://nppa.gov.in/en/drugspricescontrolorder2013</t>
        </is>
      </c>
    </row>
    <row r="32">
      <c r="B32" s="5" t="inlineStr">
        <is>
          <t>56th GST Council press release</t>
        </is>
      </c>
      <c r="C32" s="10" t="inlineStr">
        <is>
          <t>https://gstcouncil.gov.in/</t>
        </is>
      </c>
    </row>
    <row r="33">
      <c r="B33" s="5" t="inlineStr">
        <is>
          <t>PIB, GST for Healthcare, Sep 2025</t>
        </is>
      </c>
      <c r="C33" s="10" t="inlineStr">
        <is>
          <t>https://www.pib.gov.in/</t>
        </is>
      </c>
    </row>
    <row r="34"/>
    <row r="35" ht="17.5" customHeight="1">
      <c r="B35" s="8" t="inlineStr">
        <is>
          <t>Schedules and rates are amended by notification. Everything on this sheet was read in the source documents on 09-Sep-2026. Re-check before you rely on it a year from now.</t>
        </is>
      </c>
      <c r="C35" s="9" t="n"/>
      <c r="D35" s="9" t="n"/>
    </row>
    <row r="36"/>
    <row r="37">
      <c r="B37" s="10" t="inlineStr">
        <is>
          <t>Powered by Petpooja  |  Batch, expiry and GST billing in one system: www.petpooja.com/invoice</t>
        </is>
      </c>
    </row>
  </sheetData>
  <sheetProtection selectLockedCells="0" selectUnlockedCells="0" sheet="1" objects="0" insertRows="1" insertHyperlinks="1" autoFilter="1" scenarios="0" formatColumns="1" deleteColumns="1" insertColumns="1" pivotTables="1" deleteRows="1" formatCells="0" formatRows="1" sort="1"/>
  <mergeCells count="5">
    <mergeCell ref="B37:D37"/>
    <mergeCell ref="B35:D35"/>
    <mergeCell ref="B26:D26"/>
    <mergeCell ref="B27:D27"/>
    <mergeCell ref="B25:D25"/>
  </mergeCells>
  <printOptions horizontalCentered="1"/>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2026-09-09T11:42:35Z</dcterms:created>
  <dcterms:modified xmlns:dcterms="http://purl.org/dc/terms/" xmlns:xsi="http://www.w3.org/2001/XMLSchema-instance" xsi:type="dcterms:W3CDTF">2026-09-09T11:42:35Z</dcterms:modified>
</cp:coreProperties>
</file>