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Outlet Master" sheetId="2" state="visible" r:id="rId2"/>
    <sheet xmlns:r="http://schemas.openxmlformats.org/officeDocument/2006/relationships" name="Monthly Sales Entry" sheetId="3" state="visible" r:id="rId3"/>
    <sheet xmlns:r="http://schemas.openxmlformats.org/officeDocument/2006/relationships" name="Group Consolidation" sheetId="4" state="visible" r:id="rId4"/>
    <sheet xmlns:r="http://schemas.openxmlformats.org/officeDocument/2006/relationships" name="Outlet Performance" sheetId="5" state="visible" r:id="rId5"/>
    <sheet xmlns:r="http://schemas.openxmlformats.org/officeDocument/2006/relationships" name="Example (Filled Month)" sheetId="6" state="visible" r:id="rId6"/>
  </sheets>
  <definedNames/>
  <calcPr calcId="124519" fullCalcOnLoad="1"/>
</workbook>
</file>

<file path=xl/styles.xml><?xml version="1.0" encoding="utf-8"?>
<styleSheet xmlns="http://schemas.openxmlformats.org/spreadsheetml/2006/main">
  <numFmts count="6">
    <numFmt numFmtId="164" formatCode="yyyy-mm-dd"/>
    <numFmt numFmtId="165" formatCode="DD-MMM-YYYY"/>
    <numFmt numFmtId="166" formatCode="[&gt;=10000000]##\,##\,##\,##0;[&gt;=100000]##\,##\,##0;##,##0"/>
    <numFmt numFmtId="167" formatCode="MMM-YYYY"/>
    <numFmt numFmtId="168" formatCode="0.0&quot;%&quot;"/>
    <numFmt numFmtId="169" formatCode="+0.0&quot;%&quot;;-0.0&quot;%&quot;;0.0&quot;%&quot;"/>
  </numFmts>
  <fonts count="10">
    <font>
      <name val="Calibri"/>
      <family val="2"/>
      <color theme="1"/>
      <sz val="11"/>
      <scheme val="minor"/>
    </font>
    <font>
      <name val="Calibri"/>
      <b val="1"/>
      <color rgb="001F2937"/>
      <sz val="14"/>
    </font>
    <font>
      <name val="Calibri"/>
      <i val="1"/>
      <color rgb="006B7280"/>
      <sz val="10"/>
    </font>
    <font>
      <name val="Calibri"/>
      <b val="1"/>
      <color rgb="00C52031"/>
      <sz val="12"/>
    </font>
    <font>
      <name val="Calibri"/>
      <b val="1"/>
      <color rgb="001F2937"/>
      <sz val="11"/>
    </font>
    <font>
      <name val="Calibri"/>
      <color rgb="001F2937"/>
      <sz val="11"/>
    </font>
    <font>
      <name val="Calibri"/>
      <b val="1"/>
      <color rgb="00059669"/>
      <sz val="11"/>
    </font>
    <font>
      <name val="Calibri"/>
      <i val="1"/>
      <color rgb="00D97706"/>
      <sz val="10"/>
    </font>
    <font>
      <name val="Calibri"/>
      <b val="1"/>
      <color rgb="00FFFFFF"/>
      <sz val="11"/>
    </font>
    <font>
      <name val="Calibri"/>
      <b val="1"/>
      <color rgb="00C52031"/>
      <sz val="13"/>
    </font>
  </fonts>
  <fills count="8">
    <fill>
      <patternFill/>
    </fill>
    <fill>
      <patternFill patternType="gray125"/>
    </fill>
    <fill>
      <patternFill patternType="solid">
        <fgColor rgb="00C52031"/>
        <bgColor rgb="00C52031"/>
      </patternFill>
    </fill>
    <fill>
      <patternFill patternType="solid">
        <fgColor rgb="00EFF6FF"/>
        <bgColor rgb="00EFF6FF"/>
      </patternFill>
    </fill>
    <fill>
      <patternFill patternType="solid">
        <fgColor rgb="00F3F4F6"/>
        <bgColor rgb="00F3F4F6"/>
      </patternFill>
    </fill>
    <fill>
      <patternFill patternType="solid">
        <fgColor rgb="00ECFDF5"/>
        <bgColor rgb="00ECFDF5"/>
      </patternFill>
    </fill>
    <fill>
      <patternFill patternType="solid">
        <fgColor rgb="00F9FAFB"/>
        <bgColor rgb="00F9FAFB"/>
      </patternFill>
    </fill>
    <fill>
      <patternFill patternType="solid">
        <fgColor rgb="00FFFFFF"/>
        <bgColor rgb="00FFFFFF"/>
      </patternFill>
    </fill>
  </fills>
  <borders count="5">
    <border>
      <left/>
      <right/>
      <top/>
      <bottom/>
      <diagonal/>
    </border>
    <border>
      <left style="thin">
        <color rgb="00E5E7EB"/>
      </left>
      <right style="thin">
        <color rgb="00E5E7EB"/>
      </right>
      <top style="thin">
        <color rgb="00E5E7EB"/>
      </top>
      <bottom style="thin">
        <color rgb="00E5E7EB"/>
      </bottom>
    </border>
    <border>
      <left/>
      <right/>
      <top style="thin">
        <color rgb="00E5E7EB"/>
      </top>
      <bottom/>
      <diagonal/>
    </border>
    <border>
      <left/>
      <right style="thin">
        <color rgb="00E5E7EB"/>
      </right>
      <top style="thin">
        <color rgb="00E5E7EB"/>
      </top>
      <bottom/>
      <diagonal/>
    </border>
    <border>
      <left/>
      <right style="thin">
        <color rgb="00E5E7EB"/>
      </right>
      <top style="thin">
        <color rgb="00E5E7EB"/>
      </top>
      <bottom style="thin">
        <color rgb="00E5E7EB"/>
      </bottom>
      <diagonal/>
    </border>
  </borders>
  <cellStyleXfs count="1">
    <xf numFmtId="0" fontId="0" fillId="0" borderId="0"/>
  </cellStyleXfs>
  <cellXfs count="61">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applyAlignment="1" pivotButton="0" quotePrefix="0" xfId="0">
      <alignment horizontal="left" vertical="center" wrapText="1"/>
    </xf>
    <xf numFmtId="0" fontId="6" fillId="0" borderId="0" applyAlignment="1" pivotButton="0" quotePrefix="0" xfId="0">
      <alignment horizontal="left" vertical="center" wrapText="1"/>
    </xf>
    <xf numFmtId="0" fontId="7" fillId="0" borderId="0" applyAlignment="1" pivotButton="0" quotePrefix="0" xfId="0">
      <alignment horizontal="left" vertical="center" wrapText="1"/>
    </xf>
    <xf numFmtId="0" fontId="8" fillId="2" borderId="1" applyAlignment="1" pivotButton="0" quotePrefix="0" xfId="0">
      <alignment horizontal="center" vertical="center" wrapText="1"/>
    </xf>
    <xf numFmtId="0" fontId="4" fillId="3"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5" borderId="1" applyAlignment="1" pivotButton="0" quotePrefix="0" xfId="0">
      <alignment horizontal="center" vertical="center" wrapText="1"/>
    </xf>
    <xf numFmtId="0" fontId="5" fillId="3" borderId="1" applyAlignment="1" pivotButton="0" quotePrefix="0" xfId="0">
      <alignment horizontal="left" vertical="center" wrapText="1"/>
    </xf>
    <xf numFmtId="0" fontId="2" fillId="0" borderId="0" applyAlignment="1" pivotButton="0" quotePrefix="0" xfId="0">
      <alignment horizontal="center"/>
    </xf>
    <xf numFmtId="0" fontId="1" fillId="0" borderId="0" applyAlignment="1" pivotButton="0" quotePrefix="0" xfId="0">
      <alignment horizontal="left" vertical="center"/>
    </xf>
    <xf numFmtId="0" fontId="2" fillId="0" borderId="0" applyAlignment="1" pivotButton="0" quotePrefix="0" xfId="0">
      <alignment horizontal="left" vertical="center"/>
    </xf>
    <xf numFmtId="0" fontId="5" fillId="3" borderId="1" applyAlignment="1" pivotButton="0" quotePrefix="0" xfId="0">
      <alignment horizontal="center" vertical="center" wrapText="1"/>
    </xf>
    <xf numFmtId="0" fontId="5" fillId="3" borderId="1" pivotButton="0" quotePrefix="0" xfId="0"/>
    <xf numFmtId="0" fontId="5" fillId="6" borderId="1" pivotButton="0" quotePrefix="0" xfId="0"/>
    <xf numFmtId="165" fontId="5" fillId="3" borderId="1" applyAlignment="1" pivotButton="0" quotePrefix="0" xfId="0">
      <alignment horizontal="center" vertical="center" wrapText="1"/>
    </xf>
    <xf numFmtId="0" fontId="0" fillId="4" borderId="1" pivotButton="0" quotePrefix="0" xfId="0"/>
    <xf numFmtId="166" fontId="5" fillId="3" borderId="1" applyAlignment="1" pivotButton="0" quotePrefix="0" xfId="0">
      <alignment horizontal="right" vertical="center"/>
    </xf>
    <xf numFmtId="166" fontId="5" fillId="4" borderId="1" applyAlignment="1" pivotButton="0" quotePrefix="0" xfId="0">
      <alignment horizontal="right" vertical="center"/>
    </xf>
    <xf numFmtId="3" fontId="5" fillId="3" borderId="1" applyAlignment="1" pivotButton="0" quotePrefix="0" xfId="0">
      <alignment horizontal="center" vertical="center" wrapText="1"/>
    </xf>
    <xf numFmtId="165" fontId="0" fillId="3" borderId="1" pivotButton="0" quotePrefix="0" xfId="0"/>
    <xf numFmtId="0" fontId="0" fillId="3" borderId="1" pivotButton="0" quotePrefix="0" xfId="0"/>
    <xf numFmtId="166" fontId="0" fillId="3" borderId="1" pivotButton="0" quotePrefix="0" xfId="0"/>
    <xf numFmtId="3" fontId="0" fillId="3" borderId="1" pivotButton="0" quotePrefix="0" xfId="0"/>
    <xf numFmtId="0" fontId="4" fillId="5" borderId="1" applyAlignment="1" pivotButton="0" quotePrefix="0" xfId="0">
      <alignment horizontal="left" vertical="center"/>
    </xf>
    <xf numFmtId="0" fontId="0" fillId="5" borderId="1" pivotButton="0" quotePrefix="0" xfId="0"/>
    <xf numFmtId="166" fontId="6" fillId="5" borderId="1" applyAlignment="1" pivotButton="0" quotePrefix="0" xfId="0">
      <alignment horizontal="right" vertical="center"/>
    </xf>
    <xf numFmtId="3" fontId="6" fillId="5" borderId="1" applyAlignment="1" pivotButton="0" quotePrefix="0" xfId="0">
      <alignment horizontal="center" vertical="center" wrapText="1"/>
    </xf>
    <xf numFmtId="0" fontId="2" fillId="0" borderId="0" applyAlignment="1" pivotButton="0" quotePrefix="0" xfId="0">
      <alignment horizontal="left" vertical="center" wrapText="1"/>
    </xf>
    <xf numFmtId="167" fontId="5" fillId="3" borderId="1" applyAlignment="1" pivotButton="0" quotePrefix="0" xfId="0">
      <alignment horizontal="center" vertical="center" wrapText="1"/>
    </xf>
    <xf numFmtId="0" fontId="4" fillId="6" borderId="1" pivotButton="0" quotePrefix="0" xfId="0"/>
    <xf numFmtId="3" fontId="9" fillId="7" borderId="1" applyAlignment="1" pivotButton="0" quotePrefix="0" xfId="0">
      <alignment horizontal="right" vertical="center"/>
    </xf>
    <xf numFmtId="0" fontId="0" fillId="0" borderId="4" pivotButton="0" quotePrefix="0" xfId="0"/>
    <xf numFmtId="166" fontId="9" fillId="7" borderId="1" applyAlignment="1" pivotButton="0" quotePrefix="0" xfId="0">
      <alignment horizontal="right" vertical="center"/>
    </xf>
    <xf numFmtId="0" fontId="5" fillId="0" borderId="1" applyAlignment="1" pivotButton="0" quotePrefix="0" xfId="0">
      <alignment horizontal="left" vertical="center" wrapText="1"/>
    </xf>
    <xf numFmtId="166" fontId="5" fillId="0" borderId="1" applyAlignment="1" pivotButton="0" quotePrefix="0" xfId="0">
      <alignment horizontal="right" vertical="center"/>
    </xf>
    <xf numFmtId="168" fontId="5" fillId="0" borderId="1" applyAlignment="1" pivotButton="0" quotePrefix="0" xfId="0">
      <alignment horizontal="right" vertical="center"/>
    </xf>
    <xf numFmtId="3" fontId="5" fillId="0" borderId="1" applyAlignment="1" pivotButton="0" quotePrefix="0" xfId="0">
      <alignment horizontal="center" vertical="center" wrapText="1"/>
    </xf>
    <xf numFmtId="0" fontId="6" fillId="5" borderId="1" applyAlignment="1" pivotButton="0" quotePrefix="0" xfId="0">
      <alignment horizontal="left" vertical="center" wrapText="1"/>
    </xf>
    <xf numFmtId="0" fontId="6" fillId="5" borderId="1" pivotButton="0" quotePrefix="0" xfId="0"/>
    <xf numFmtId="168" fontId="6" fillId="5" borderId="1" applyAlignment="1" pivotButton="0" quotePrefix="0" xfId="0">
      <alignment horizontal="right" vertical="center"/>
    </xf>
    <xf numFmtId="0" fontId="4" fillId="0" borderId="1" applyAlignment="1" pivotButton="0" quotePrefix="0" xfId="0">
      <alignment horizontal="center" vertical="center" wrapText="1"/>
    </xf>
    <xf numFmtId="0" fontId="6" fillId="5" borderId="1" applyAlignment="1" pivotButton="0" quotePrefix="0" xfId="0">
      <alignment horizontal="center" vertical="center" wrapText="1"/>
    </xf>
    <xf numFmtId="0" fontId="4" fillId="0" borderId="1" applyAlignment="1" pivotButton="0" quotePrefix="0" xfId="0">
      <alignment horizontal="left" vertical="center" wrapText="1"/>
    </xf>
    <xf numFmtId="169" fontId="5" fillId="0" borderId="1" applyAlignment="1" pivotButton="0" quotePrefix="0" xfId="0">
      <alignment horizontal="right" vertical="center"/>
    </xf>
    <xf numFmtId="169" fontId="6" fillId="5" borderId="1" applyAlignment="1" pivotButton="0" quotePrefix="0" xfId="0">
      <alignment horizontal="right" vertical="center"/>
    </xf>
    <xf numFmtId="0" fontId="5" fillId="7" borderId="1" applyAlignment="1" pivotButton="0" quotePrefix="0" xfId="0">
      <alignment horizontal="left" vertical="center" wrapText="1"/>
    </xf>
    <xf numFmtId="0" fontId="5" fillId="7" borderId="1" applyAlignment="1" pivotButton="0" quotePrefix="0" xfId="0">
      <alignment horizontal="center" vertical="center" wrapText="1"/>
    </xf>
    <xf numFmtId="166" fontId="5" fillId="7" borderId="1" applyAlignment="1" pivotButton="0" quotePrefix="0" xfId="0">
      <alignment horizontal="right" vertical="center"/>
    </xf>
    <xf numFmtId="3" fontId="5" fillId="7" borderId="1" applyAlignment="1" pivotButton="0" quotePrefix="0" xfId="0">
      <alignment horizontal="center" vertical="center" wrapText="1"/>
    </xf>
    <xf numFmtId="168" fontId="5" fillId="7" borderId="1" applyAlignment="1" pivotButton="0" quotePrefix="0" xfId="0">
      <alignment horizontal="right" vertical="center"/>
    </xf>
    <xf numFmtId="0" fontId="5" fillId="6" borderId="1" applyAlignment="1" pivotButton="0" quotePrefix="0" xfId="0">
      <alignment horizontal="left" vertical="center" wrapText="1"/>
    </xf>
    <xf numFmtId="0" fontId="5" fillId="6" borderId="1" applyAlignment="1" pivotButton="0" quotePrefix="0" xfId="0">
      <alignment horizontal="center" vertical="center" wrapText="1"/>
    </xf>
    <xf numFmtId="166" fontId="5" fillId="6" borderId="1" applyAlignment="1" pivotButton="0" quotePrefix="0" xfId="0">
      <alignment horizontal="right" vertical="center"/>
    </xf>
    <xf numFmtId="3" fontId="5" fillId="6" borderId="1" applyAlignment="1" pivotButton="0" quotePrefix="0" xfId="0">
      <alignment horizontal="center" vertical="center" wrapText="1"/>
    </xf>
    <xf numFmtId="168" fontId="5" fillId="6" borderId="1" applyAlignment="1" pivotButton="0" quotePrefix="0" xfId="0">
      <alignment horizontal="right" vertical="center"/>
    </xf>
    <xf numFmtId="0" fontId="4"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C52031"/>
    <outlinePr summaryBelow="1" summaryRight="1"/>
    <pageSetUpPr/>
  </sheetPr>
  <dimension ref="B2:C46"/>
  <sheetViews>
    <sheetView showGridLines="0" workbookViewId="0">
      <selection activeCell="A1" sqref="A1"/>
    </sheetView>
  </sheetViews>
  <sheetFormatPr baseColWidth="8" defaultRowHeight="15"/>
  <cols>
    <col width="3" customWidth="1" min="1" max="1"/>
    <col width="34" customWidth="1" min="2" max="2"/>
    <col width="74" customWidth="1" min="3" max="3"/>
    <col width="20" customWidth="1" min="4" max="4"/>
  </cols>
  <sheetData>
    <row r="2">
      <c r="B2" s="1" t="inlineStr">
        <is>
          <t>Multi-location Sales Consolidation Template</t>
        </is>
      </c>
    </row>
    <row r="3">
      <c r="B3" s="2" t="inlineStr">
        <is>
          <t>Roll up every outlet's sales into one view, then compare and rank locations | Updated FY 2026-27</t>
        </is>
      </c>
    </row>
    <row r="5">
      <c r="B5" s="3" t="inlineStr">
        <is>
          <t>What's Inside</t>
        </is>
      </c>
    </row>
    <row r="6">
      <c r="B6" s="4" t="inlineStr">
        <is>
          <t>Sheet 2: Outlet Master</t>
        </is>
      </c>
      <c r="C6" s="5" t="inlineStr">
        <is>
          <t>List every outlet once: code, city, state, State Code, GSTIN, and manager. Everything else links back to this list.</t>
        </is>
      </c>
    </row>
    <row r="7">
      <c r="B7" s="4" t="inlineStr">
        <is>
          <t>Sheet 3: Monthly Sales Entry</t>
        </is>
      </c>
      <c r="C7" s="5" t="inlineStr">
        <is>
          <t>One row per outlet per month. Enter the taxable sales split by GST rate (0 / 5 / 18 / 40), bills, and the cash / digital split. Tax and totals calculate automatically.</t>
        </is>
      </c>
    </row>
    <row r="8">
      <c r="B8" s="4" t="inlineStr">
        <is>
          <t>Sheet 4: Group Consolidation</t>
        </is>
      </c>
      <c r="C8" s="5" t="inlineStr">
        <is>
          <t>Pick a month. Get the whole group's sales, tax, and bills, a per-outlet contribution table, the rate-wise GST breakup, and the cash-vs-digital-vs-credit split.</t>
        </is>
      </c>
    </row>
    <row r="9">
      <c r="B9" s="4" t="inlineStr">
        <is>
          <t>Sheet 5: Outlet Performance</t>
        </is>
      </c>
      <c r="C9" s="5" t="inlineStr">
        <is>
          <t>Rank outlets for the month by sales, with month-on-month growth and each outlet's share of the group. Spot the leaders and the laggards at a glance.</t>
        </is>
      </c>
    </row>
    <row r="10">
      <c r="B10" s="4" t="inlineStr">
        <is>
          <t>Sheet 6: Example (Filled Month)</t>
        </is>
      </c>
      <c r="C10" s="5" t="inlineStr">
        <is>
          <t>A fully worked month across six outlets in four states, with notes on why each state files GST on its own GSTIN.</t>
        </is>
      </c>
    </row>
    <row r="12">
      <c r="B12" s="3" t="inlineStr">
        <is>
          <t>How to Use</t>
        </is>
      </c>
    </row>
    <row r="13">
      <c r="B13" s="5" t="inlineStr">
        <is>
          <t>1. Fill Sheet 2 (Outlet Master) with every outlet: a short code (e.g. MUM01), name, city, state, State Code, and that state's GSTIN.</t>
        </is>
      </c>
    </row>
    <row r="14">
      <c r="B14" s="5" t="inlineStr">
        <is>
          <t>2. Go to Sheet 3 (Monthly Sales Entry). For each outlet and month, pick the Outlet Code and enter that month's taxable sales split across the 0 / 5 / 18 / 40 rate bands.</t>
        </is>
      </c>
    </row>
    <row r="15">
      <c r="B15" s="5" t="inlineStr">
        <is>
          <t>3. Enter the bill count and the Cash and Digital collection. Credit (udhaar) is whatever is left of the total, enter it in the Credit column.</t>
        </is>
      </c>
    </row>
    <row r="16">
      <c r="B16" s="5" t="inlineStr">
        <is>
          <t>4. Open Sheet 4 (Group Consolidation) and set the Report Month (use the 1st of the month, e.g. 01-Jul-2026). The whole group rolls up instantly.</t>
        </is>
      </c>
    </row>
    <row r="17">
      <c r="B17" s="5" t="inlineStr">
        <is>
          <t>5. Open Sheet 5 (Outlet Performance) to rank outlets and see month-on-month growth for the same month.</t>
        </is>
      </c>
    </row>
    <row r="18">
      <c r="B18" s="5" t="inlineStr">
        <is>
          <t>6. Use one row per outlet per month, and keep the month as the 1st of the month, so every dashboard matches on the same date.</t>
        </is>
      </c>
    </row>
    <row r="20">
      <c r="B20" s="3" t="inlineStr">
        <is>
          <t>One Business, Many GSTINs (read this first)</t>
        </is>
      </c>
    </row>
    <row r="21">
      <c r="B21" s="6" t="inlineStr">
        <is>
          <t>Under GST, you register separately in every state you operate in, so a business with outlets in Maharashtra, Gujarat, Karnataka and Telangana holds four GSTINs on one PAN. Each state files its own GSTR-1 and GSTR-3B. This template consolidates sales for management and MIS reporting; it does not merge your GST returns. File returns state by state, on each state's GSTIN.</t>
        </is>
      </c>
    </row>
    <row r="22"/>
    <row r="23"/>
    <row r="24">
      <c r="B24" s="3" t="inlineStr">
        <is>
          <t>GST Rate Quick Reference (GST 2.0, effective 22-Sep-2025)</t>
        </is>
      </c>
    </row>
    <row r="25">
      <c r="B25" s="7" t="inlineStr">
        <is>
          <t>GST now runs on two main slabs, 5% and 18%, plus a special 40% rate for sin and luxury goods, and 0% for nil-rated items. The old 12% and 28% slabs no longer exist. Enter each outlet's monthly taxable sales split across these bands (for example 1,00,000 at 5% and 5,00,000 at 18%).</t>
        </is>
      </c>
    </row>
    <row r="26"/>
    <row r="27">
      <c r="B27" s="4" t="inlineStr">
        <is>
          <t>0% (Nil)</t>
        </is>
      </c>
      <c r="C27" s="5" t="inlineStr">
        <is>
          <t>Loose/unbranded staples (atta, rice, pulses), fresh produce, most books.</t>
        </is>
      </c>
    </row>
    <row r="28">
      <c r="B28" s="4" t="inlineStr">
        <is>
          <t>5%</t>
        </is>
      </c>
      <c r="C28" s="5" t="inlineStr">
        <is>
          <t>Pre-packaged staples, garments/footwear up to Rs 2,500 per piece, most daily-use goods.</t>
        </is>
      </c>
    </row>
    <row r="29">
      <c r="B29" s="4" t="inlineStr">
        <is>
          <t>18%</t>
        </is>
      </c>
      <c r="C29" s="5" t="inlineStr">
        <is>
          <t>Standard rate: electronics, appliances, garments above Rs 2,500 per piece, most services.</t>
        </is>
      </c>
    </row>
    <row r="30">
      <c r="B30" s="4" t="inlineStr">
        <is>
          <t>40%</t>
        </is>
      </c>
      <c r="C30" s="5" t="inlineStr">
        <is>
          <t>Sin/luxury goods: aerated &amp; sugary drinks, pan masala, tobacco, large cars.</t>
        </is>
      </c>
    </row>
    <row r="31">
      <c r="B31" s="2" t="inlineStr">
        <is>
          <t>Source: CBIC notifications, GST Council 56th meeting (03-Sep-2025). Confirm the exact HSN rate for your goods.</t>
        </is>
      </c>
    </row>
    <row r="33">
      <c r="B33" s="3" t="inlineStr">
        <is>
          <t>Color Guide</t>
        </is>
      </c>
    </row>
    <row r="34">
      <c r="B34" s="8" t="inlineStr">
        <is>
          <t>Red header rows</t>
        </is>
      </c>
      <c r="C34" s="5" t="inlineStr">
        <is>
          <t>Column headers. Do not edit.</t>
        </is>
      </c>
    </row>
    <row r="35">
      <c r="B35" s="9" t="inlineStr">
        <is>
          <t>Light blue cells</t>
        </is>
      </c>
      <c r="C35" s="5" t="inlineStr">
        <is>
          <t>Input cells. Enter your data here.</t>
        </is>
      </c>
    </row>
    <row r="36">
      <c r="B36" s="10" t="inlineStr">
        <is>
          <t>Light grey cells</t>
        </is>
      </c>
      <c r="C36" s="5" t="inlineStr">
        <is>
          <t>Auto-calculated. Formulas inside, don't overwrite.</t>
        </is>
      </c>
    </row>
    <row r="37">
      <c r="B37" s="11" t="inlineStr">
        <is>
          <t>Green cells</t>
        </is>
      </c>
      <c r="C37" s="5" t="inlineStr">
        <is>
          <t>Totals and final amounts.</t>
        </is>
      </c>
    </row>
    <row r="39">
      <c r="B39" s="3" t="inlineStr">
        <is>
          <t>Your Group Details</t>
        </is>
      </c>
    </row>
    <row r="40">
      <c r="B40" s="4" t="inlineStr">
        <is>
          <t>Group / Company Name:</t>
        </is>
      </c>
      <c r="C40" s="12" t="inlineStr">
        <is>
          <t>Shreeji Retail Pvt. Ltd.</t>
        </is>
      </c>
    </row>
    <row r="41">
      <c r="B41" s="4" t="inlineStr">
        <is>
          <t>PAN:</t>
        </is>
      </c>
      <c r="C41" s="12" t="inlineStr">
        <is>
          <t>AABCS1234A</t>
        </is>
      </c>
    </row>
    <row r="42">
      <c r="B42" s="4" t="inlineStr">
        <is>
          <t>Number of States:</t>
        </is>
      </c>
      <c r="C42" s="12" t="n">
        <v>4</v>
      </c>
    </row>
    <row r="43">
      <c r="B43" s="4" t="inlineStr">
        <is>
          <t>Financial Year:</t>
        </is>
      </c>
      <c r="C43" s="12" t="inlineStr">
        <is>
          <t>2026-27</t>
        </is>
      </c>
    </row>
    <row r="44">
      <c r="B44" s="4" t="inlineStr">
        <is>
          <t>Prepared By:</t>
        </is>
      </c>
      <c r="C44" s="12" t="inlineStr">
        <is>
          <t>Head Office</t>
        </is>
      </c>
    </row>
    <row r="46">
      <c r="B46" s="13" t="inlineStr">
        <is>
          <t>Powered by Petpooja Invoice | getinvoice@petpooja.com | +91-92279 80766 | www.petpooja.com</t>
        </is>
      </c>
    </row>
  </sheetData>
  <mergeCells count="10">
    <mergeCell ref="B13:C13"/>
    <mergeCell ref="B21:C23"/>
    <mergeCell ref="B16:C16"/>
    <mergeCell ref="B15:C15"/>
    <mergeCell ref="B25:C26"/>
    <mergeCell ref="B46:C46"/>
    <mergeCell ref="B14:C14"/>
    <mergeCell ref="B31:C31"/>
    <mergeCell ref="B17:C17"/>
    <mergeCell ref="B18:C18"/>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20"/>
  <sheetViews>
    <sheetView showGridLines="0" workbookViewId="0">
      <selection activeCell="A1" sqref="A1"/>
    </sheetView>
  </sheetViews>
  <sheetFormatPr baseColWidth="8" defaultRowHeight="15"/>
  <cols>
    <col width="14" customWidth="1" min="1" max="1"/>
    <col width="26" customWidth="1" min="2" max="2"/>
    <col width="18" customWidth="1" min="3" max="3"/>
    <col width="18" customWidth="1" min="4" max="4"/>
    <col width="12" customWidth="1" min="5" max="5"/>
    <col width="22" customWidth="1" min="6" max="6"/>
    <col width="20" customWidth="1" min="7" max="7"/>
  </cols>
  <sheetData>
    <row r="1">
      <c r="A1" s="14" t="inlineStr">
        <is>
          <t>Outlet Master</t>
        </is>
      </c>
    </row>
    <row r="2">
      <c r="A2" s="15" t="inlineStr">
        <is>
          <t>List every outlet once. The Outlet Code is what you pick on the Sales Entry sheet, so keep codes short and unique.</t>
        </is>
      </c>
    </row>
    <row r="3" ht="26" customHeight="1">
      <c r="A3" s="8" t="inlineStr">
        <is>
          <t>Outlet Code</t>
        </is>
      </c>
      <c r="B3" s="8" t="inlineStr">
        <is>
          <t>Outlet Name</t>
        </is>
      </c>
      <c r="C3" s="8" t="inlineStr">
        <is>
          <t>City</t>
        </is>
      </c>
      <c r="D3" s="8" t="inlineStr">
        <is>
          <t>State</t>
        </is>
      </c>
      <c r="E3" s="8" t="inlineStr">
        <is>
          <t>State Code</t>
        </is>
      </c>
      <c r="F3" s="8" t="inlineStr">
        <is>
          <t>GSTIN (state-wise)</t>
        </is>
      </c>
      <c r="G3" s="8" t="inlineStr">
        <is>
          <t>Manager</t>
        </is>
      </c>
    </row>
    <row r="4">
      <c r="A4" s="16" t="inlineStr">
        <is>
          <t>MUM01</t>
        </is>
      </c>
      <c r="B4" s="12" t="inlineStr">
        <is>
          <t>Andheri Store</t>
        </is>
      </c>
      <c r="C4" s="12" t="inlineStr">
        <is>
          <t>Mumbai</t>
        </is>
      </c>
      <c r="D4" s="12" t="inlineStr">
        <is>
          <t>Maharashtra</t>
        </is>
      </c>
      <c r="E4" s="16" t="n">
        <v>27</v>
      </c>
      <c r="F4" s="16" t="inlineStr">
        <is>
          <t>27AABCS1234A1ZV</t>
        </is>
      </c>
      <c r="G4" s="12" t="inlineStr">
        <is>
          <t>Rohan Mehta</t>
        </is>
      </c>
    </row>
    <row r="5">
      <c r="A5" s="16" t="inlineStr">
        <is>
          <t>PUN01</t>
        </is>
      </c>
      <c r="B5" s="12" t="inlineStr">
        <is>
          <t>Kothrud Store</t>
        </is>
      </c>
      <c r="C5" s="12" t="inlineStr">
        <is>
          <t>Pune</t>
        </is>
      </c>
      <c r="D5" s="12" t="inlineStr">
        <is>
          <t>Maharashtra</t>
        </is>
      </c>
      <c r="E5" s="16" t="n">
        <v>27</v>
      </c>
      <c r="F5" s="16" t="inlineStr">
        <is>
          <t>27AABCS1234A1ZV</t>
        </is>
      </c>
      <c r="G5" s="12" t="inlineStr">
        <is>
          <t>Sneha Kulkarni</t>
        </is>
      </c>
    </row>
    <row r="6">
      <c r="A6" s="16" t="inlineStr">
        <is>
          <t>AHM01</t>
        </is>
      </c>
      <c r="B6" s="12" t="inlineStr">
        <is>
          <t>Satellite Store</t>
        </is>
      </c>
      <c r="C6" s="12" t="inlineStr">
        <is>
          <t>Ahmedabad</t>
        </is>
      </c>
      <c r="D6" s="12" t="inlineStr">
        <is>
          <t>Gujarat</t>
        </is>
      </c>
      <c r="E6" s="16" t="n">
        <v>24</v>
      </c>
      <c r="F6" s="16" t="inlineStr">
        <is>
          <t>24AABCS1234A1Z9</t>
        </is>
      </c>
      <c r="G6" s="12" t="inlineStr">
        <is>
          <t>Kunal Shah</t>
        </is>
      </c>
    </row>
    <row r="7">
      <c r="A7" s="16" t="inlineStr">
        <is>
          <t>SUR01</t>
        </is>
      </c>
      <c r="B7" s="12" t="inlineStr">
        <is>
          <t>Adajan Store</t>
        </is>
      </c>
      <c r="C7" s="12" t="inlineStr">
        <is>
          <t>Surat</t>
        </is>
      </c>
      <c r="D7" s="12" t="inlineStr">
        <is>
          <t>Gujarat</t>
        </is>
      </c>
      <c r="E7" s="16" t="n">
        <v>24</v>
      </c>
      <c r="F7" s="16" t="inlineStr">
        <is>
          <t>24AABCS1234A1Z9</t>
        </is>
      </c>
      <c r="G7" s="12" t="inlineStr">
        <is>
          <t>Priya Desai</t>
        </is>
      </c>
    </row>
    <row r="8">
      <c r="A8" s="16" t="inlineStr">
        <is>
          <t>BLR01</t>
        </is>
      </c>
      <c r="B8" s="12" t="inlineStr">
        <is>
          <t>Koramangala Store</t>
        </is>
      </c>
      <c r="C8" s="12" t="inlineStr">
        <is>
          <t>Bengaluru</t>
        </is>
      </c>
      <c r="D8" s="12" t="inlineStr">
        <is>
          <t>Karnataka</t>
        </is>
      </c>
      <c r="E8" s="16" t="n">
        <v>29</v>
      </c>
      <c r="F8" s="16" t="inlineStr">
        <is>
          <t>29AABCS1234A1Z5</t>
        </is>
      </c>
      <c r="G8" s="12" t="inlineStr">
        <is>
          <t>Arjun Rao</t>
        </is>
      </c>
    </row>
    <row r="9">
      <c r="A9" s="16" t="inlineStr">
        <is>
          <t>HYD01</t>
        </is>
      </c>
      <c r="B9" s="12" t="inlineStr">
        <is>
          <t>Gachibowli Store</t>
        </is>
      </c>
      <c r="C9" s="12" t="inlineStr">
        <is>
          <t>Hyderabad</t>
        </is>
      </c>
      <c r="D9" s="12" t="inlineStr">
        <is>
          <t>Telangana</t>
        </is>
      </c>
      <c r="E9" s="16" t="n">
        <v>36</v>
      </c>
      <c r="F9" s="16" t="inlineStr">
        <is>
          <t>36AABCS1234A1Z1</t>
        </is>
      </c>
      <c r="G9" s="12" t="inlineStr">
        <is>
          <t>Divya Reddy</t>
        </is>
      </c>
    </row>
    <row r="10">
      <c r="A10" s="17" t="n"/>
      <c r="B10" s="17" t="n"/>
      <c r="C10" s="17" t="n"/>
      <c r="D10" s="17" t="n"/>
      <c r="E10" s="17" t="n"/>
      <c r="F10" s="17" t="n"/>
      <c r="G10" s="17" t="n"/>
    </row>
    <row r="11">
      <c r="A11" s="18" t="n"/>
      <c r="B11" s="18" t="n"/>
      <c r="C11" s="18" t="n"/>
      <c r="D11" s="18" t="n"/>
      <c r="E11" s="18" t="n"/>
      <c r="F11" s="18" t="n"/>
      <c r="G11" s="18" t="n"/>
    </row>
    <row r="12">
      <c r="A12" s="17" t="n"/>
      <c r="B12" s="17" t="n"/>
      <c r="C12" s="17" t="n"/>
      <c r="D12" s="17" t="n"/>
      <c r="E12" s="17" t="n"/>
      <c r="F12" s="17" t="n"/>
      <c r="G12" s="17" t="n"/>
    </row>
    <row r="13">
      <c r="A13" s="18" t="n"/>
      <c r="B13" s="18" t="n"/>
      <c r="C13" s="18" t="n"/>
      <c r="D13" s="18" t="n"/>
      <c r="E13" s="18" t="n"/>
      <c r="F13" s="18" t="n"/>
      <c r="G13" s="18" t="n"/>
    </row>
    <row r="14">
      <c r="A14" s="17" t="n"/>
      <c r="B14" s="17" t="n"/>
      <c r="C14" s="17" t="n"/>
      <c r="D14" s="17" t="n"/>
      <c r="E14" s="17" t="n"/>
      <c r="F14" s="17" t="n"/>
      <c r="G14" s="17" t="n"/>
    </row>
    <row r="15">
      <c r="A15" s="18" t="n"/>
      <c r="B15" s="18" t="n"/>
      <c r="C15" s="18" t="n"/>
      <c r="D15" s="18" t="n"/>
      <c r="E15" s="18" t="n"/>
      <c r="F15" s="18" t="n"/>
      <c r="G15" s="18" t="n"/>
    </row>
    <row r="16">
      <c r="A16" s="17" t="n"/>
      <c r="B16" s="17" t="n"/>
      <c r="C16" s="17" t="n"/>
      <c r="D16" s="17" t="n"/>
      <c r="E16" s="17" t="n"/>
      <c r="F16" s="17" t="n"/>
      <c r="G16" s="17" t="n"/>
    </row>
    <row r="17">
      <c r="A17" s="18" t="n"/>
      <c r="B17" s="18" t="n"/>
      <c r="C17" s="18" t="n"/>
      <c r="D17" s="18" t="n"/>
      <c r="E17" s="18" t="n"/>
      <c r="F17" s="18" t="n"/>
      <c r="G17" s="18" t="n"/>
    </row>
    <row r="18">
      <c r="A18" s="17" t="n"/>
      <c r="B18" s="17" t="n"/>
      <c r="C18" s="17" t="n"/>
      <c r="D18" s="17" t="n"/>
      <c r="E18" s="17" t="n"/>
      <c r="F18" s="17" t="n"/>
      <c r="G18" s="17" t="n"/>
    </row>
    <row r="20">
      <c r="A20" s="13" t="inlineStr">
        <is>
          <t>Powered by Petpooja Invoice | getinvoice@petpooja.com | +91-92279 80766 | www.petpooja.com</t>
        </is>
      </c>
    </row>
  </sheetData>
  <mergeCells count="3">
    <mergeCell ref="A20:G20"/>
    <mergeCell ref="A2:G2"/>
    <mergeCell ref="A1:G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O207"/>
  <sheetViews>
    <sheetView showGridLines="0" workbookViewId="0">
      <pane ySplit="3" topLeftCell="A4" activePane="bottomLeft" state="frozen"/>
      <selection pane="bottomLeft" activeCell="A1" sqref="A1"/>
    </sheetView>
  </sheetViews>
  <sheetFormatPr baseColWidth="8" defaultRowHeight="15"/>
  <cols>
    <col width="13" customWidth="1" min="1" max="1"/>
    <col width="13" customWidth="1" min="2" max="2"/>
    <col width="22" customWidth="1" min="3" max="3"/>
    <col width="15" customWidth="1" min="4" max="4"/>
    <col width="13" customWidth="1" min="5" max="5"/>
    <col width="13" customWidth="1" min="6" max="6"/>
    <col width="14" customWidth="1" min="7" max="7"/>
    <col width="13" customWidth="1" min="8" max="8"/>
    <col width="15" customWidth="1" min="9" max="9"/>
    <col width="14" customWidth="1" min="10" max="10"/>
    <col width="16" customWidth="1" min="11" max="11"/>
    <col width="9" customWidth="1" min="12" max="12"/>
    <col width="14" customWidth="1" min="13" max="13"/>
    <col width="14" customWidth="1" min="14" max="14"/>
    <col width="14" customWidth="1" min="15" max="15"/>
  </cols>
  <sheetData>
    <row r="1">
      <c r="A1" s="14" t="inlineStr">
        <is>
          <t>Monthly Sales Entry (one row per outlet per month)</t>
        </is>
      </c>
    </row>
    <row r="2">
      <c r="A2" s="15" t="inlineStr">
        <is>
          <t>Pick the Outlet Code and enter that month's taxable sales split by GST rate. Name, State, tax, and totals fill automatically. Replace the sample rows with your own.</t>
        </is>
      </c>
    </row>
    <row r="3" ht="32" customHeight="1">
      <c r="A3" s="8" t="inlineStr">
        <is>
          <t>Month
(1st of month)</t>
        </is>
      </c>
      <c r="B3" s="8" t="inlineStr">
        <is>
          <t>Outlet Code</t>
        </is>
      </c>
      <c r="C3" s="8" t="inlineStr">
        <is>
          <t>Outlet Name</t>
        </is>
      </c>
      <c r="D3" s="8" t="inlineStr">
        <is>
          <t>State</t>
        </is>
      </c>
      <c r="E3" s="8" t="inlineStr">
        <is>
          <t>Taxable @0% (₹)</t>
        </is>
      </c>
      <c r="F3" s="8" t="inlineStr">
        <is>
          <t>Taxable @5% (₹)</t>
        </is>
      </c>
      <c r="G3" s="8" t="inlineStr">
        <is>
          <t>Taxable @18% (₹)</t>
        </is>
      </c>
      <c r="H3" s="8" t="inlineStr">
        <is>
          <t>Taxable @40% (₹)</t>
        </is>
      </c>
      <c r="I3" s="8" t="inlineStr">
        <is>
          <t>Total Taxable (₹)</t>
        </is>
      </c>
      <c r="J3" s="8" t="inlineStr">
        <is>
          <t>GST (₹)</t>
        </is>
      </c>
      <c r="K3" s="8" t="inlineStr">
        <is>
          <t>Total Sales (₹)</t>
        </is>
      </c>
      <c r="L3" s="8" t="inlineStr">
        <is>
          <t>Bills</t>
        </is>
      </c>
      <c r="M3" s="8" t="inlineStr">
        <is>
          <t>Cash (₹)</t>
        </is>
      </c>
      <c r="N3" s="8" t="inlineStr">
        <is>
          <t>Digital (₹)</t>
        </is>
      </c>
      <c r="O3" s="8" t="inlineStr">
        <is>
          <t>Credit (₹)</t>
        </is>
      </c>
    </row>
    <row r="4">
      <c r="A4" s="19" t="n">
        <v>46204</v>
      </c>
      <c r="B4" s="16" t="inlineStr">
        <is>
          <t>MUM01</t>
        </is>
      </c>
      <c r="C4" s="20">
        <f>IF($B4="","",IFERROR(VLOOKUP($B4,'Outlet Master'!$A$4:$G$18,2,FALSE),"?"))</f>
        <v/>
      </c>
      <c r="D4" s="20">
        <f>IF($B4="","",IFERROR(VLOOKUP($B4,'Outlet Master'!$A$4:$G$18,4,FALSE),""))</f>
        <v/>
      </c>
      <c r="E4" s="21" t="n">
        <v>40000</v>
      </c>
      <c r="F4" s="21" t="n">
        <v>180000</v>
      </c>
      <c r="G4" s="21" t="n">
        <v>520000</v>
      </c>
      <c r="H4" s="21" t="n">
        <v>25000</v>
      </c>
      <c r="I4" s="22">
        <f>IF($B4="","",SUM(E4:H4))</f>
        <v/>
      </c>
      <c r="J4" s="22">
        <f>IF($B4="","",ROUND(F4*0.05+G4*0.18+H4*0.4,2))</f>
        <v/>
      </c>
      <c r="K4" s="22">
        <f>IF($B4="","",I4+J4)</f>
        <v/>
      </c>
      <c r="L4" s="23" t="n">
        <v>1240</v>
      </c>
      <c r="M4" s="21" t="n">
        <v>200000</v>
      </c>
      <c r="N4" s="21" t="n">
        <v>600000</v>
      </c>
      <c r="O4" s="21" t="n">
        <v>77600</v>
      </c>
    </row>
    <row r="5">
      <c r="A5" s="19" t="n">
        <v>46204</v>
      </c>
      <c r="B5" s="16" t="inlineStr">
        <is>
          <t>PUN01</t>
        </is>
      </c>
      <c r="C5" s="20">
        <f>IF($B5="","",IFERROR(VLOOKUP($B5,'Outlet Master'!$A$4:$G$18,2,FALSE),"?"))</f>
        <v/>
      </c>
      <c r="D5" s="20">
        <f>IF($B5="","",IFERROR(VLOOKUP($B5,'Outlet Master'!$A$4:$G$18,4,FALSE),""))</f>
        <v/>
      </c>
      <c r="E5" s="21" t="n">
        <v>25000</v>
      </c>
      <c r="F5" s="21" t="n">
        <v>140000</v>
      </c>
      <c r="G5" s="21" t="n">
        <v>310000</v>
      </c>
      <c r="H5" s="21" t="n">
        <v>12000</v>
      </c>
      <c r="I5" s="22">
        <f>IF($B5="","",SUM(E5:H5))</f>
        <v/>
      </c>
      <c r="J5" s="22">
        <f>IF($B5="","",ROUND(F5*0.05+G5*0.18+H5*0.4,2))</f>
        <v/>
      </c>
      <c r="K5" s="22">
        <f>IF($B5="","",I5+J5)</f>
        <v/>
      </c>
      <c r="L5" s="23" t="n">
        <v>880</v>
      </c>
      <c r="M5" s="21" t="n">
        <v>150000</v>
      </c>
      <c r="N5" s="21" t="n">
        <v>360000</v>
      </c>
      <c r="O5" s="21" t="n">
        <v>44600</v>
      </c>
    </row>
    <row r="6">
      <c r="A6" s="19" t="n">
        <v>46204</v>
      </c>
      <c r="B6" s="16" t="inlineStr">
        <is>
          <t>AHM01</t>
        </is>
      </c>
      <c r="C6" s="20">
        <f>IF($B6="","",IFERROR(VLOOKUP($B6,'Outlet Master'!$A$4:$G$18,2,FALSE),"?"))</f>
        <v/>
      </c>
      <c r="D6" s="20">
        <f>IF($B6="","",IFERROR(VLOOKUP($B6,'Outlet Master'!$A$4:$G$18,4,FALSE),""))</f>
        <v/>
      </c>
      <c r="E6" s="21" t="n">
        <v>30000</v>
      </c>
      <c r="F6" s="21" t="n">
        <v>120000</v>
      </c>
      <c r="G6" s="21" t="n">
        <v>400000</v>
      </c>
      <c r="H6" s="21" t="n">
        <v>0</v>
      </c>
      <c r="I6" s="22">
        <f>IF($B6="","",SUM(E6:H6))</f>
        <v/>
      </c>
      <c r="J6" s="22">
        <f>IF($B6="","",ROUND(F6*0.05+G6*0.18+H6*0.4,2))</f>
        <v/>
      </c>
      <c r="K6" s="22">
        <f>IF($B6="","",I6+J6)</f>
        <v/>
      </c>
      <c r="L6" s="23" t="n">
        <v>760</v>
      </c>
      <c r="M6" s="21" t="n">
        <v>140000</v>
      </c>
      <c r="N6" s="21" t="n">
        <v>430000</v>
      </c>
      <c r="O6" s="21" t="n">
        <v>58000</v>
      </c>
    </row>
    <row r="7">
      <c r="A7" s="19" t="n">
        <v>46204</v>
      </c>
      <c r="B7" s="16" t="inlineStr">
        <is>
          <t>SUR01</t>
        </is>
      </c>
      <c r="C7" s="20">
        <f>IF($B7="","",IFERROR(VLOOKUP($B7,'Outlet Master'!$A$4:$G$18,2,FALSE),"?"))</f>
        <v/>
      </c>
      <c r="D7" s="20">
        <f>IF($B7="","",IFERROR(VLOOKUP($B7,'Outlet Master'!$A$4:$G$18,4,FALSE),""))</f>
        <v/>
      </c>
      <c r="E7" s="21" t="n">
        <v>15000</v>
      </c>
      <c r="F7" s="21" t="n">
        <v>90000</v>
      </c>
      <c r="G7" s="21" t="n">
        <v>210000</v>
      </c>
      <c r="H7" s="21" t="n">
        <v>8000</v>
      </c>
      <c r="I7" s="22">
        <f>IF($B7="","",SUM(E7:H7))</f>
        <v/>
      </c>
      <c r="J7" s="22">
        <f>IF($B7="","",ROUND(F7*0.05+G7*0.18+H7*0.4,2))</f>
        <v/>
      </c>
      <c r="K7" s="22">
        <f>IF($B7="","",I7+J7)</f>
        <v/>
      </c>
      <c r="L7" s="23" t="n">
        <v>520</v>
      </c>
      <c r="M7" s="21" t="n">
        <v>90000</v>
      </c>
      <c r="N7" s="21" t="n">
        <v>250000</v>
      </c>
      <c r="O7" s="21" t="n">
        <v>28500</v>
      </c>
    </row>
    <row r="8">
      <c r="A8" s="19" t="n">
        <v>46204</v>
      </c>
      <c r="B8" s="16" t="inlineStr">
        <is>
          <t>BLR01</t>
        </is>
      </c>
      <c r="C8" s="20">
        <f>IF($B8="","",IFERROR(VLOOKUP($B8,'Outlet Master'!$A$4:$G$18,2,FALSE),"?"))</f>
        <v/>
      </c>
      <c r="D8" s="20">
        <f>IF($B8="","",IFERROR(VLOOKUP($B8,'Outlet Master'!$A$4:$G$18,4,FALSE),""))</f>
        <v/>
      </c>
      <c r="E8" s="21" t="n">
        <v>35000</v>
      </c>
      <c r="F8" s="21" t="n">
        <v>160000</v>
      </c>
      <c r="G8" s="21" t="n">
        <v>610000</v>
      </c>
      <c r="H8" s="21" t="n">
        <v>30000</v>
      </c>
      <c r="I8" s="22">
        <f>IF($B8="","",SUM(E8:H8))</f>
        <v/>
      </c>
      <c r="J8" s="22">
        <f>IF($B8="","",ROUND(F8*0.05+G8*0.18+H8*0.4,2))</f>
        <v/>
      </c>
      <c r="K8" s="22">
        <f>IF($B8="","",I8+J8)</f>
        <v/>
      </c>
      <c r="L8" s="23" t="n">
        <v>1420</v>
      </c>
      <c r="M8" s="21" t="n">
        <v>210000</v>
      </c>
      <c r="N8" s="21" t="n">
        <v>680000</v>
      </c>
      <c r="O8" s="21" t="n">
        <v>74800</v>
      </c>
    </row>
    <row r="9">
      <c r="A9" s="19" t="n">
        <v>46204</v>
      </c>
      <c r="B9" s="16" t="inlineStr">
        <is>
          <t>HYD01</t>
        </is>
      </c>
      <c r="C9" s="20">
        <f>IF($B9="","",IFERROR(VLOOKUP($B9,'Outlet Master'!$A$4:$G$18,2,FALSE),"?"))</f>
        <v/>
      </c>
      <c r="D9" s="20">
        <f>IF($B9="","",IFERROR(VLOOKUP($B9,'Outlet Master'!$A$4:$G$18,4,FALSE),""))</f>
        <v/>
      </c>
      <c r="E9" s="21" t="n">
        <v>20000</v>
      </c>
      <c r="F9" s="21" t="n">
        <v>110000</v>
      </c>
      <c r="G9" s="21" t="n">
        <v>360000</v>
      </c>
      <c r="H9" s="21" t="n">
        <v>10000</v>
      </c>
      <c r="I9" s="22">
        <f>IF($B9="","",SUM(E9:H9))</f>
        <v/>
      </c>
      <c r="J9" s="22">
        <f>IF($B9="","",ROUND(F9*0.05+G9*0.18+H9*0.4,2))</f>
        <v/>
      </c>
      <c r="K9" s="22">
        <f>IF($B9="","",I9+J9)</f>
        <v/>
      </c>
      <c r="L9" s="23" t="n">
        <v>690</v>
      </c>
      <c r="M9" s="21" t="n">
        <v>120000</v>
      </c>
      <c r="N9" s="21" t="n">
        <v>320000</v>
      </c>
      <c r="O9" s="21" t="n">
        <v>134300</v>
      </c>
    </row>
    <row r="10">
      <c r="A10" s="19" t="n">
        <v>46174</v>
      </c>
      <c r="B10" s="16" t="inlineStr">
        <is>
          <t>MUM01</t>
        </is>
      </c>
      <c r="C10" s="20">
        <f>IF($B10="","",IFERROR(VLOOKUP($B10,'Outlet Master'!$A$4:$G$18,2,FALSE),"?"))</f>
        <v/>
      </c>
      <c r="D10" s="20">
        <f>IF($B10="","",IFERROR(VLOOKUP($B10,'Outlet Master'!$A$4:$G$18,4,FALSE),""))</f>
        <v/>
      </c>
      <c r="E10" s="21" t="n">
        <v>38000</v>
      </c>
      <c r="F10" s="21" t="n">
        <v>170000</v>
      </c>
      <c r="G10" s="21" t="n">
        <v>480000</v>
      </c>
      <c r="H10" s="21" t="n">
        <v>22000</v>
      </c>
      <c r="I10" s="22">
        <f>IF($B10="","",SUM(E10:H10))</f>
        <v/>
      </c>
      <c r="J10" s="22">
        <f>IF($B10="","",ROUND(F10*0.05+G10*0.18+H10*0.4,2))</f>
        <v/>
      </c>
      <c r="K10" s="22">
        <f>IF($B10="","",I10+J10)</f>
        <v/>
      </c>
      <c r="L10" s="23" t="n">
        <v>1180</v>
      </c>
      <c r="M10" s="21" t="n">
        <v>190000</v>
      </c>
      <c r="N10" s="21" t="n">
        <v>560000</v>
      </c>
      <c r="O10" s="21" t="n">
        <v>63700</v>
      </c>
    </row>
    <row r="11">
      <c r="A11" s="19" t="n">
        <v>46174</v>
      </c>
      <c r="B11" s="16" t="inlineStr">
        <is>
          <t>PUN01</t>
        </is>
      </c>
      <c r="C11" s="20">
        <f>IF($B11="","",IFERROR(VLOOKUP($B11,'Outlet Master'!$A$4:$G$18,2,FALSE),"?"))</f>
        <v/>
      </c>
      <c r="D11" s="20">
        <f>IF($B11="","",IFERROR(VLOOKUP($B11,'Outlet Master'!$A$4:$G$18,4,FALSE),""))</f>
        <v/>
      </c>
      <c r="E11" s="21" t="n">
        <v>24000</v>
      </c>
      <c r="F11" s="21" t="n">
        <v>130000</v>
      </c>
      <c r="G11" s="21" t="n">
        <v>290000</v>
      </c>
      <c r="H11" s="21" t="n">
        <v>11000</v>
      </c>
      <c r="I11" s="22">
        <f>IF($B11="","",SUM(E11:H11))</f>
        <v/>
      </c>
      <c r="J11" s="22">
        <f>IF($B11="","",ROUND(F11*0.05+G11*0.18+H11*0.4,2))</f>
        <v/>
      </c>
      <c r="K11" s="22">
        <f>IF($B11="","",I11+J11)</f>
        <v/>
      </c>
      <c r="L11" s="23" t="n">
        <v>840</v>
      </c>
      <c r="M11" s="21" t="n">
        <v>145000</v>
      </c>
      <c r="N11" s="21" t="n">
        <v>340000</v>
      </c>
      <c r="O11" s="21" t="n">
        <v>33100</v>
      </c>
    </row>
    <row r="12">
      <c r="A12" s="19" t="n">
        <v>46174</v>
      </c>
      <c r="B12" s="16" t="inlineStr">
        <is>
          <t>AHM01</t>
        </is>
      </c>
      <c r="C12" s="20">
        <f>IF($B12="","",IFERROR(VLOOKUP($B12,'Outlet Master'!$A$4:$G$18,2,FALSE),"?"))</f>
        <v/>
      </c>
      <c r="D12" s="20">
        <f>IF($B12="","",IFERROR(VLOOKUP($B12,'Outlet Master'!$A$4:$G$18,4,FALSE),""))</f>
        <v/>
      </c>
      <c r="E12" s="21" t="n">
        <v>28000</v>
      </c>
      <c r="F12" s="21" t="n">
        <v>115000</v>
      </c>
      <c r="G12" s="21" t="n">
        <v>375000</v>
      </c>
      <c r="H12" s="21" t="n">
        <v>0</v>
      </c>
      <c r="I12" s="22">
        <f>IF($B12="","",SUM(E12:H12))</f>
        <v/>
      </c>
      <c r="J12" s="22">
        <f>IF($B12="","",ROUND(F12*0.05+G12*0.18+H12*0.4,2))</f>
        <v/>
      </c>
      <c r="K12" s="22">
        <f>IF($B12="","",I12+J12)</f>
        <v/>
      </c>
      <c r="L12" s="23" t="n">
        <v>720</v>
      </c>
      <c r="M12" s="21" t="n">
        <v>135000</v>
      </c>
      <c r="N12" s="21" t="n">
        <v>405000</v>
      </c>
      <c r="O12" s="21" t="n">
        <v>51250</v>
      </c>
    </row>
    <row r="13">
      <c r="A13" s="19" t="n">
        <v>46174</v>
      </c>
      <c r="B13" s="16" t="inlineStr">
        <is>
          <t>SUR01</t>
        </is>
      </c>
      <c r="C13" s="20">
        <f>IF($B13="","",IFERROR(VLOOKUP($B13,'Outlet Master'!$A$4:$G$18,2,FALSE),"?"))</f>
        <v/>
      </c>
      <c r="D13" s="20">
        <f>IF($B13="","",IFERROR(VLOOKUP($B13,'Outlet Master'!$A$4:$G$18,4,FALSE),""))</f>
        <v/>
      </c>
      <c r="E13" s="21" t="n">
        <v>14000</v>
      </c>
      <c r="F13" s="21" t="n">
        <v>85000</v>
      </c>
      <c r="G13" s="21" t="n">
        <v>195000</v>
      </c>
      <c r="H13" s="21" t="n">
        <v>7000</v>
      </c>
      <c r="I13" s="22">
        <f>IF($B13="","",SUM(E13:H13))</f>
        <v/>
      </c>
      <c r="J13" s="22">
        <f>IF($B13="","",ROUND(F13*0.05+G13*0.18+H13*0.4,2))</f>
        <v/>
      </c>
      <c r="K13" s="22">
        <f>IF($B13="","",I13+J13)</f>
        <v/>
      </c>
      <c r="L13" s="23" t="n">
        <v>500</v>
      </c>
      <c r="M13" s="21" t="n">
        <v>85000</v>
      </c>
      <c r="N13" s="21" t="n">
        <v>235000</v>
      </c>
      <c r="O13" s="21" t="n">
        <v>23150</v>
      </c>
    </row>
    <row r="14">
      <c r="A14" s="19" t="n">
        <v>46174</v>
      </c>
      <c r="B14" s="16" t="inlineStr">
        <is>
          <t>BLR01</t>
        </is>
      </c>
      <c r="C14" s="20">
        <f>IF($B14="","",IFERROR(VLOOKUP($B14,'Outlet Master'!$A$4:$G$18,2,FALSE),"?"))</f>
        <v/>
      </c>
      <c r="D14" s="20">
        <f>IF($B14="","",IFERROR(VLOOKUP($B14,'Outlet Master'!$A$4:$G$18,4,FALSE),""))</f>
        <v/>
      </c>
      <c r="E14" s="21" t="n">
        <v>32000</v>
      </c>
      <c r="F14" s="21" t="n">
        <v>150000</v>
      </c>
      <c r="G14" s="21" t="n">
        <v>560000</v>
      </c>
      <c r="H14" s="21" t="n">
        <v>26000</v>
      </c>
      <c r="I14" s="22">
        <f>IF($B14="","",SUM(E14:H14))</f>
        <v/>
      </c>
      <c r="J14" s="22">
        <f>IF($B14="","",ROUND(F14*0.05+G14*0.18+H14*0.4,2))</f>
        <v/>
      </c>
      <c r="K14" s="22">
        <f>IF($B14="","",I14+J14)</f>
        <v/>
      </c>
      <c r="L14" s="23" t="n">
        <v>1310</v>
      </c>
      <c r="M14" s="21" t="n">
        <v>195000</v>
      </c>
      <c r="N14" s="21" t="n">
        <v>630000</v>
      </c>
      <c r="O14" s="21" t="n">
        <v>61700</v>
      </c>
    </row>
    <row r="15">
      <c r="A15" s="19" t="n">
        <v>46174</v>
      </c>
      <c r="B15" s="16" t="inlineStr">
        <is>
          <t>HYD01</t>
        </is>
      </c>
      <c r="C15" s="20">
        <f>IF($B15="","",IFERROR(VLOOKUP($B15,'Outlet Master'!$A$4:$G$18,2,FALSE),"?"))</f>
        <v/>
      </c>
      <c r="D15" s="20">
        <f>IF($B15="","",IFERROR(VLOOKUP($B15,'Outlet Master'!$A$4:$G$18,4,FALSE),""))</f>
        <v/>
      </c>
      <c r="E15" s="21" t="n">
        <v>19000</v>
      </c>
      <c r="F15" s="21" t="n">
        <v>100000</v>
      </c>
      <c r="G15" s="21" t="n">
        <v>335000</v>
      </c>
      <c r="H15" s="21" t="n">
        <v>9000</v>
      </c>
      <c r="I15" s="22">
        <f>IF($B15="","",SUM(E15:H15))</f>
        <v/>
      </c>
      <c r="J15" s="22">
        <f>IF($B15="","",ROUND(F15*0.05+G15*0.18+H15*0.4,2))</f>
        <v/>
      </c>
      <c r="K15" s="22">
        <f>IF($B15="","",I15+J15)</f>
        <v/>
      </c>
      <c r="L15" s="23" t="n">
        <v>650</v>
      </c>
      <c r="M15" s="21" t="n">
        <v>110000</v>
      </c>
      <c r="N15" s="21" t="n">
        <v>300000</v>
      </c>
      <c r="O15" s="21" t="n">
        <v>121900</v>
      </c>
    </row>
    <row r="16">
      <c r="A16" s="24" t="n"/>
      <c r="B16" s="25" t="n"/>
      <c r="C16" s="20">
        <f>IF($B16="","",IFERROR(VLOOKUP($B16,'Outlet Master'!$A$4:$G$18,2,FALSE),"?"))</f>
        <v/>
      </c>
      <c r="D16" s="20">
        <f>IF($B16="","",IFERROR(VLOOKUP($B16,'Outlet Master'!$A$4:$G$18,4,FALSE),""))</f>
        <v/>
      </c>
      <c r="E16" s="26" t="n"/>
      <c r="F16" s="26" t="n"/>
      <c r="G16" s="26" t="n"/>
      <c r="H16" s="26" t="n"/>
      <c r="I16" s="22">
        <f>IF($B16="","",SUM(E16:H16))</f>
        <v/>
      </c>
      <c r="J16" s="22">
        <f>IF($B16="","",ROUND(F16*0.05+G16*0.18+H16*0.4,2))</f>
        <v/>
      </c>
      <c r="K16" s="22">
        <f>IF($B16="","",I16+J16)</f>
        <v/>
      </c>
      <c r="L16" s="27" t="n"/>
      <c r="M16" s="26" t="n"/>
      <c r="N16" s="26" t="n"/>
      <c r="O16" s="26" t="n"/>
    </row>
    <row r="17">
      <c r="A17" s="24" t="n"/>
      <c r="B17" s="25" t="n"/>
      <c r="C17" s="20">
        <f>IF($B17="","",IFERROR(VLOOKUP($B17,'Outlet Master'!$A$4:$G$18,2,FALSE),"?"))</f>
        <v/>
      </c>
      <c r="D17" s="20">
        <f>IF($B17="","",IFERROR(VLOOKUP($B17,'Outlet Master'!$A$4:$G$18,4,FALSE),""))</f>
        <v/>
      </c>
      <c r="E17" s="26" t="n"/>
      <c r="F17" s="26" t="n"/>
      <c r="G17" s="26" t="n"/>
      <c r="H17" s="26" t="n"/>
      <c r="I17" s="22">
        <f>IF($B17="","",SUM(E17:H17))</f>
        <v/>
      </c>
      <c r="J17" s="22">
        <f>IF($B17="","",ROUND(F17*0.05+G17*0.18+H17*0.4,2))</f>
        <v/>
      </c>
      <c r="K17" s="22">
        <f>IF($B17="","",I17+J17)</f>
        <v/>
      </c>
      <c r="L17" s="27" t="n"/>
      <c r="M17" s="26" t="n"/>
      <c r="N17" s="26" t="n"/>
      <c r="O17" s="26" t="n"/>
    </row>
    <row r="18">
      <c r="A18" s="24" t="n"/>
      <c r="B18" s="25" t="n"/>
      <c r="C18" s="20">
        <f>IF($B18="","",IFERROR(VLOOKUP($B18,'Outlet Master'!$A$4:$G$18,2,FALSE),"?"))</f>
        <v/>
      </c>
      <c r="D18" s="20">
        <f>IF($B18="","",IFERROR(VLOOKUP($B18,'Outlet Master'!$A$4:$G$18,4,FALSE),""))</f>
        <v/>
      </c>
      <c r="E18" s="26" t="n"/>
      <c r="F18" s="26" t="n"/>
      <c r="G18" s="26" t="n"/>
      <c r="H18" s="26" t="n"/>
      <c r="I18" s="22">
        <f>IF($B18="","",SUM(E18:H18))</f>
        <v/>
      </c>
      <c r="J18" s="22">
        <f>IF($B18="","",ROUND(F18*0.05+G18*0.18+H18*0.4,2))</f>
        <v/>
      </c>
      <c r="K18" s="22">
        <f>IF($B18="","",I18+J18)</f>
        <v/>
      </c>
      <c r="L18" s="27" t="n"/>
      <c r="M18" s="26" t="n"/>
      <c r="N18" s="26" t="n"/>
      <c r="O18" s="26" t="n"/>
    </row>
    <row r="19">
      <c r="A19" s="24" t="n"/>
      <c r="B19" s="25" t="n"/>
      <c r="C19" s="20">
        <f>IF($B19="","",IFERROR(VLOOKUP($B19,'Outlet Master'!$A$4:$G$18,2,FALSE),"?"))</f>
        <v/>
      </c>
      <c r="D19" s="20">
        <f>IF($B19="","",IFERROR(VLOOKUP($B19,'Outlet Master'!$A$4:$G$18,4,FALSE),""))</f>
        <v/>
      </c>
      <c r="E19" s="26" t="n"/>
      <c r="F19" s="26" t="n"/>
      <c r="G19" s="26" t="n"/>
      <c r="H19" s="26" t="n"/>
      <c r="I19" s="22">
        <f>IF($B19="","",SUM(E19:H19))</f>
        <v/>
      </c>
      <c r="J19" s="22">
        <f>IF($B19="","",ROUND(F19*0.05+G19*0.18+H19*0.4,2))</f>
        <v/>
      </c>
      <c r="K19" s="22">
        <f>IF($B19="","",I19+J19)</f>
        <v/>
      </c>
      <c r="L19" s="27" t="n"/>
      <c r="M19" s="26" t="n"/>
      <c r="N19" s="26" t="n"/>
      <c r="O19" s="26" t="n"/>
    </row>
    <row r="20">
      <c r="A20" s="24" t="n"/>
      <c r="B20" s="25" t="n"/>
      <c r="C20" s="20">
        <f>IF($B20="","",IFERROR(VLOOKUP($B20,'Outlet Master'!$A$4:$G$18,2,FALSE),"?"))</f>
        <v/>
      </c>
      <c r="D20" s="20">
        <f>IF($B20="","",IFERROR(VLOOKUP($B20,'Outlet Master'!$A$4:$G$18,4,FALSE),""))</f>
        <v/>
      </c>
      <c r="E20" s="26" t="n"/>
      <c r="F20" s="26" t="n"/>
      <c r="G20" s="26" t="n"/>
      <c r="H20" s="26" t="n"/>
      <c r="I20" s="22">
        <f>IF($B20="","",SUM(E20:H20))</f>
        <v/>
      </c>
      <c r="J20" s="22">
        <f>IF($B20="","",ROUND(F20*0.05+G20*0.18+H20*0.4,2))</f>
        <v/>
      </c>
      <c r="K20" s="22">
        <f>IF($B20="","",I20+J20)</f>
        <v/>
      </c>
      <c r="L20" s="27" t="n"/>
      <c r="M20" s="26" t="n"/>
      <c r="N20" s="26" t="n"/>
      <c r="O20" s="26" t="n"/>
    </row>
    <row r="21">
      <c r="A21" s="24" t="n"/>
      <c r="B21" s="25" t="n"/>
      <c r="C21" s="20">
        <f>IF($B21="","",IFERROR(VLOOKUP($B21,'Outlet Master'!$A$4:$G$18,2,FALSE),"?"))</f>
        <v/>
      </c>
      <c r="D21" s="20">
        <f>IF($B21="","",IFERROR(VLOOKUP($B21,'Outlet Master'!$A$4:$G$18,4,FALSE),""))</f>
        <v/>
      </c>
      <c r="E21" s="26" t="n"/>
      <c r="F21" s="26" t="n"/>
      <c r="G21" s="26" t="n"/>
      <c r="H21" s="26" t="n"/>
      <c r="I21" s="22">
        <f>IF($B21="","",SUM(E21:H21))</f>
        <v/>
      </c>
      <c r="J21" s="22">
        <f>IF($B21="","",ROUND(F21*0.05+G21*0.18+H21*0.4,2))</f>
        <v/>
      </c>
      <c r="K21" s="22">
        <f>IF($B21="","",I21+J21)</f>
        <v/>
      </c>
      <c r="L21" s="27" t="n"/>
      <c r="M21" s="26" t="n"/>
      <c r="N21" s="26" t="n"/>
      <c r="O21" s="26" t="n"/>
    </row>
    <row r="22">
      <c r="A22" s="24" t="n"/>
      <c r="B22" s="25" t="n"/>
      <c r="C22" s="20">
        <f>IF($B22="","",IFERROR(VLOOKUP($B22,'Outlet Master'!$A$4:$G$18,2,FALSE),"?"))</f>
        <v/>
      </c>
      <c r="D22" s="20">
        <f>IF($B22="","",IFERROR(VLOOKUP($B22,'Outlet Master'!$A$4:$G$18,4,FALSE),""))</f>
        <v/>
      </c>
      <c r="E22" s="26" t="n"/>
      <c r="F22" s="26" t="n"/>
      <c r="G22" s="26" t="n"/>
      <c r="H22" s="26" t="n"/>
      <c r="I22" s="22">
        <f>IF($B22="","",SUM(E22:H22))</f>
        <v/>
      </c>
      <c r="J22" s="22">
        <f>IF($B22="","",ROUND(F22*0.05+G22*0.18+H22*0.4,2))</f>
        <v/>
      </c>
      <c r="K22" s="22">
        <f>IF($B22="","",I22+J22)</f>
        <v/>
      </c>
      <c r="L22" s="27" t="n"/>
      <c r="M22" s="26" t="n"/>
      <c r="N22" s="26" t="n"/>
      <c r="O22" s="26" t="n"/>
    </row>
    <row r="23">
      <c r="A23" s="24" t="n"/>
      <c r="B23" s="25" t="n"/>
      <c r="C23" s="20">
        <f>IF($B23="","",IFERROR(VLOOKUP($B23,'Outlet Master'!$A$4:$G$18,2,FALSE),"?"))</f>
        <v/>
      </c>
      <c r="D23" s="20">
        <f>IF($B23="","",IFERROR(VLOOKUP($B23,'Outlet Master'!$A$4:$G$18,4,FALSE),""))</f>
        <v/>
      </c>
      <c r="E23" s="26" t="n"/>
      <c r="F23" s="26" t="n"/>
      <c r="G23" s="26" t="n"/>
      <c r="H23" s="26" t="n"/>
      <c r="I23" s="22">
        <f>IF($B23="","",SUM(E23:H23))</f>
        <v/>
      </c>
      <c r="J23" s="22">
        <f>IF($B23="","",ROUND(F23*0.05+G23*0.18+H23*0.4,2))</f>
        <v/>
      </c>
      <c r="K23" s="22">
        <f>IF($B23="","",I23+J23)</f>
        <v/>
      </c>
      <c r="L23" s="27" t="n"/>
      <c r="M23" s="26" t="n"/>
      <c r="N23" s="26" t="n"/>
      <c r="O23" s="26" t="n"/>
    </row>
    <row r="24">
      <c r="A24" s="24" t="n"/>
      <c r="B24" s="25" t="n"/>
      <c r="C24" s="20">
        <f>IF($B24="","",IFERROR(VLOOKUP($B24,'Outlet Master'!$A$4:$G$18,2,FALSE),"?"))</f>
        <v/>
      </c>
      <c r="D24" s="20">
        <f>IF($B24="","",IFERROR(VLOOKUP($B24,'Outlet Master'!$A$4:$G$18,4,FALSE),""))</f>
        <v/>
      </c>
      <c r="E24" s="26" t="n"/>
      <c r="F24" s="26" t="n"/>
      <c r="G24" s="26" t="n"/>
      <c r="H24" s="26" t="n"/>
      <c r="I24" s="22">
        <f>IF($B24="","",SUM(E24:H24))</f>
        <v/>
      </c>
      <c r="J24" s="22">
        <f>IF($B24="","",ROUND(F24*0.05+G24*0.18+H24*0.4,2))</f>
        <v/>
      </c>
      <c r="K24" s="22">
        <f>IF($B24="","",I24+J24)</f>
        <v/>
      </c>
      <c r="L24" s="27" t="n"/>
      <c r="M24" s="26" t="n"/>
      <c r="N24" s="26" t="n"/>
      <c r="O24" s="26" t="n"/>
    </row>
    <row r="25">
      <c r="A25" s="24" t="n"/>
      <c r="B25" s="25" t="n"/>
      <c r="C25" s="20">
        <f>IF($B25="","",IFERROR(VLOOKUP($B25,'Outlet Master'!$A$4:$G$18,2,FALSE),"?"))</f>
        <v/>
      </c>
      <c r="D25" s="20">
        <f>IF($B25="","",IFERROR(VLOOKUP($B25,'Outlet Master'!$A$4:$G$18,4,FALSE),""))</f>
        <v/>
      </c>
      <c r="E25" s="26" t="n"/>
      <c r="F25" s="26" t="n"/>
      <c r="G25" s="26" t="n"/>
      <c r="H25" s="26" t="n"/>
      <c r="I25" s="22">
        <f>IF($B25="","",SUM(E25:H25))</f>
        <v/>
      </c>
      <c r="J25" s="22">
        <f>IF($B25="","",ROUND(F25*0.05+G25*0.18+H25*0.4,2))</f>
        <v/>
      </c>
      <c r="K25" s="22">
        <f>IF($B25="","",I25+J25)</f>
        <v/>
      </c>
      <c r="L25" s="27" t="n"/>
      <c r="M25" s="26" t="n"/>
      <c r="N25" s="26" t="n"/>
      <c r="O25" s="26" t="n"/>
    </row>
    <row r="26">
      <c r="A26" s="24" t="n"/>
      <c r="B26" s="25" t="n"/>
      <c r="C26" s="20">
        <f>IF($B26="","",IFERROR(VLOOKUP($B26,'Outlet Master'!$A$4:$G$18,2,FALSE),"?"))</f>
        <v/>
      </c>
      <c r="D26" s="20">
        <f>IF($B26="","",IFERROR(VLOOKUP($B26,'Outlet Master'!$A$4:$G$18,4,FALSE),""))</f>
        <v/>
      </c>
      <c r="E26" s="26" t="n"/>
      <c r="F26" s="26" t="n"/>
      <c r="G26" s="26" t="n"/>
      <c r="H26" s="26" t="n"/>
      <c r="I26" s="22">
        <f>IF($B26="","",SUM(E26:H26))</f>
        <v/>
      </c>
      <c r="J26" s="22">
        <f>IF($B26="","",ROUND(F26*0.05+G26*0.18+H26*0.4,2))</f>
        <v/>
      </c>
      <c r="K26" s="22">
        <f>IF($B26="","",I26+J26)</f>
        <v/>
      </c>
      <c r="L26" s="27" t="n"/>
      <c r="M26" s="26" t="n"/>
      <c r="N26" s="26" t="n"/>
      <c r="O26" s="26" t="n"/>
    </row>
    <row r="27">
      <c r="A27" s="24" t="n"/>
      <c r="B27" s="25" t="n"/>
      <c r="C27" s="20">
        <f>IF($B27="","",IFERROR(VLOOKUP($B27,'Outlet Master'!$A$4:$G$18,2,FALSE),"?"))</f>
        <v/>
      </c>
      <c r="D27" s="20">
        <f>IF($B27="","",IFERROR(VLOOKUP($B27,'Outlet Master'!$A$4:$G$18,4,FALSE),""))</f>
        <v/>
      </c>
      <c r="E27" s="26" t="n"/>
      <c r="F27" s="26" t="n"/>
      <c r="G27" s="26" t="n"/>
      <c r="H27" s="26" t="n"/>
      <c r="I27" s="22">
        <f>IF($B27="","",SUM(E27:H27))</f>
        <v/>
      </c>
      <c r="J27" s="22">
        <f>IF($B27="","",ROUND(F27*0.05+G27*0.18+H27*0.4,2))</f>
        <v/>
      </c>
      <c r="K27" s="22">
        <f>IF($B27="","",I27+J27)</f>
        <v/>
      </c>
      <c r="L27" s="27" t="n"/>
      <c r="M27" s="26" t="n"/>
      <c r="N27" s="26" t="n"/>
      <c r="O27" s="26" t="n"/>
    </row>
    <row r="28">
      <c r="A28" s="24" t="n"/>
      <c r="B28" s="25" t="n"/>
      <c r="C28" s="20">
        <f>IF($B28="","",IFERROR(VLOOKUP($B28,'Outlet Master'!$A$4:$G$18,2,FALSE),"?"))</f>
        <v/>
      </c>
      <c r="D28" s="20">
        <f>IF($B28="","",IFERROR(VLOOKUP($B28,'Outlet Master'!$A$4:$G$18,4,FALSE),""))</f>
        <v/>
      </c>
      <c r="E28" s="26" t="n"/>
      <c r="F28" s="26" t="n"/>
      <c r="G28" s="26" t="n"/>
      <c r="H28" s="26" t="n"/>
      <c r="I28" s="22">
        <f>IF($B28="","",SUM(E28:H28))</f>
        <v/>
      </c>
      <c r="J28" s="22">
        <f>IF($B28="","",ROUND(F28*0.05+G28*0.18+H28*0.4,2))</f>
        <v/>
      </c>
      <c r="K28" s="22">
        <f>IF($B28="","",I28+J28)</f>
        <v/>
      </c>
      <c r="L28" s="27" t="n"/>
      <c r="M28" s="26" t="n"/>
      <c r="N28" s="26" t="n"/>
      <c r="O28" s="26" t="n"/>
    </row>
    <row r="29">
      <c r="A29" s="24" t="n"/>
      <c r="B29" s="25" t="n"/>
      <c r="C29" s="20">
        <f>IF($B29="","",IFERROR(VLOOKUP($B29,'Outlet Master'!$A$4:$G$18,2,FALSE),"?"))</f>
        <v/>
      </c>
      <c r="D29" s="20">
        <f>IF($B29="","",IFERROR(VLOOKUP($B29,'Outlet Master'!$A$4:$G$18,4,FALSE),""))</f>
        <v/>
      </c>
      <c r="E29" s="26" t="n"/>
      <c r="F29" s="26" t="n"/>
      <c r="G29" s="26" t="n"/>
      <c r="H29" s="26" t="n"/>
      <c r="I29" s="22">
        <f>IF($B29="","",SUM(E29:H29))</f>
        <v/>
      </c>
      <c r="J29" s="22">
        <f>IF($B29="","",ROUND(F29*0.05+G29*0.18+H29*0.4,2))</f>
        <v/>
      </c>
      <c r="K29" s="22">
        <f>IF($B29="","",I29+J29)</f>
        <v/>
      </c>
      <c r="L29" s="27" t="n"/>
      <c r="M29" s="26" t="n"/>
      <c r="N29" s="26" t="n"/>
      <c r="O29" s="26" t="n"/>
    </row>
    <row r="30">
      <c r="A30" s="24" t="n"/>
      <c r="B30" s="25" t="n"/>
      <c r="C30" s="20">
        <f>IF($B30="","",IFERROR(VLOOKUP($B30,'Outlet Master'!$A$4:$G$18,2,FALSE),"?"))</f>
        <v/>
      </c>
      <c r="D30" s="20">
        <f>IF($B30="","",IFERROR(VLOOKUP($B30,'Outlet Master'!$A$4:$G$18,4,FALSE),""))</f>
        <v/>
      </c>
      <c r="E30" s="26" t="n"/>
      <c r="F30" s="26" t="n"/>
      <c r="G30" s="26" t="n"/>
      <c r="H30" s="26" t="n"/>
      <c r="I30" s="22">
        <f>IF($B30="","",SUM(E30:H30))</f>
        <v/>
      </c>
      <c r="J30" s="22">
        <f>IF($B30="","",ROUND(F30*0.05+G30*0.18+H30*0.4,2))</f>
        <v/>
      </c>
      <c r="K30" s="22">
        <f>IF($B30="","",I30+J30)</f>
        <v/>
      </c>
      <c r="L30" s="27" t="n"/>
      <c r="M30" s="26" t="n"/>
      <c r="N30" s="26" t="n"/>
      <c r="O30" s="26" t="n"/>
    </row>
    <row r="31">
      <c r="A31" s="24" t="n"/>
      <c r="B31" s="25" t="n"/>
      <c r="C31" s="20">
        <f>IF($B31="","",IFERROR(VLOOKUP($B31,'Outlet Master'!$A$4:$G$18,2,FALSE),"?"))</f>
        <v/>
      </c>
      <c r="D31" s="20">
        <f>IF($B31="","",IFERROR(VLOOKUP($B31,'Outlet Master'!$A$4:$G$18,4,FALSE),""))</f>
        <v/>
      </c>
      <c r="E31" s="26" t="n"/>
      <c r="F31" s="26" t="n"/>
      <c r="G31" s="26" t="n"/>
      <c r="H31" s="26" t="n"/>
      <c r="I31" s="22">
        <f>IF($B31="","",SUM(E31:H31))</f>
        <v/>
      </c>
      <c r="J31" s="22">
        <f>IF($B31="","",ROUND(F31*0.05+G31*0.18+H31*0.4,2))</f>
        <v/>
      </c>
      <c r="K31" s="22">
        <f>IF($B31="","",I31+J31)</f>
        <v/>
      </c>
      <c r="L31" s="27" t="n"/>
      <c r="M31" s="26" t="n"/>
      <c r="N31" s="26" t="n"/>
      <c r="O31" s="26" t="n"/>
    </row>
    <row r="32">
      <c r="A32" s="24" t="n"/>
      <c r="B32" s="25" t="n"/>
      <c r="C32" s="20">
        <f>IF($B32="","",IFERROR(VLOOKUP($B32,'Outlet Master'!$A$4:$G$18,2,FALSE),"?"))</f>
        <v/>
      </c>
      <c r="D32" s="20">
        <f>IF($B32="","",IFERROR(VLOOKUP($B32,'Outlet Master'!$A$4:$G$18,4,FALSE),""))</f>
        <v/>
      </c>
      <c r="E32" s="26" t="n"/>
      <c r="F32" s="26" t="n"/>
      <c r="G32" s="26" t="n"/>
      <c r="H32" s="26" t="n"/>
      <c r="I32" s="22">
        <f>IF($B32="","",SUM(E32:H32))</f>
        <v/>
      </c>
      <c r="J32" s="22">
        <f>IF($B32="","",ROUND(F32*0.05+G32*0.18+H32*0.4,2))</f>
        <v/>
      </c>
      <c r="K32" s="22">
        <f>IF($B32="","",I32+J32)</f>
        <v/>
      </c>
      <c r="L32" s="27" t="n"/>
      <c r="M32" s="26" t="n"/>
      <c r="N32" s="26" t="n"/>
      <c r="O32" s="26" t="n"/>
    </row>
    <row r="33">
      <c r="A33" s="24" t="n"/>
      <c r="B33" s="25" t="n"/>
      <c r="C33" s="20">
        <f>IF($B33="","",IFERROR(VLOOKUP($B33,'Outlet Master'!$A$4:$G$18,2,FALSE),"?"))</f>
        <v/>
      </c>
      <c r="D33" s="20">
        <f>IF($B33="","",IFERROR(VLOOKUP($B33,'Outlet Master'!$A$4:$G$18,4,FALSE),""))</f>
        <v/>
      </c>
      <c r="E33" s="26" t="n"/>
      <c r="F33" s="26" t="n"/>
      <c r="G33" s="26" t="n"/>
      <c r="H33" s="26" t="n"/>
      <c r="I33" s="22">
        <f>IF($B33="","",SUM(E33:H33))</f>
        <v/>
      </c>
      <c r="J33" s="22">
        <f>IF($B33="","",ROUND(F33*0.05+G33*0.18+H33*0.4,2))</f>
        <v/>
      </c>
      <c r="K33" s="22">
        <f>IF($B33="","",I33+J33)</f>
        <v/>
      </c>
      <c r="L33" s="27" t="n"/>
      <c r="M33" s="26" t="n"/>
      <c r="N33" s="26" t="n"/>
      <c r="O33" s="26" t="n"/>
    </row>
    <row r="34">
      <c r="A34" s="24" t="n"/>
      <c r="B34" s="25" t="n"/>
      <c r="C34" s="20">
        <f>IF($B34="","",IFERROR(VLOOKUP($B34,'Outlet Master'!$A$4:$G$18,2,FALSE),"?"))</f>
        <v/>
      </c>
      <c r="D34" s="20">
        <f>IF($B34="","",IFERROR(VLOOKUP($B34,'Outlet Master'!$A$4:$G$18,4,FALSE),""))</f>
        <v/>
      </c>
      <c r="E34" s="26" t="n"/>
      <c r="F34" s="26" t="n"/>
      <c r="G34" s="26" t="n"/>
      <c r="H34" s="26" t="n"/>
      <c r="I34" s="22">
        <f>IF($B34="","",SUM(E34:H34))</f>
        <v/>
      </c>
      <c r="J34" s="22">
        <f>IF($B34="","",ROUND(F34*0.05+G34*0.18+H34*0.4,2))</f>
        <v/>
      </c>
      <c r="K34" s="22">
        <f>IF($B34="","",I34+J34)</f>
        <v/>
      </c>
      <c r="L34" s="27" t="n"/>
      <c r="M34" s="26" t="n"/>
      <c r="N34" s="26" t="n"/>
      <c r="O34" s="26" t="n"/>
    </row>
    <row r="35">
      <c r="A35" s="24" t="n"/>
      <c r="B35" s="25" t="n"/>
      <c r="C35" s="20">
        <f>IF($B35="","",IFERROR(VLOOKUP($B35,'Outlet Master'!$A$4:$G$18,2,FALSE),"?"))</f>
        <v/>
      </c>
      <c r="D35" s="20">
        <f>IF($B35="","",IFERROR(VLOOKUP($B35,'Outlet Master'!$A$4:$G$18,4,FALSE),""))</f>
        <v/>
      </c>
      <c r="E35" s="26" t="n"/>
      <c r="F35" s="26" t="n"/>
      <c r="G35" s="26" t="n"/>
      <c r="H35" s="26" t="n"/>
      <c r="I35" s="22">
        <f>IF($B35="","",SUM(E35:H35))</f>
        <v/>
      </c>
      <c r="J35" s="22">
        <f>IF($B35="","",ROUND(F35*0.05+G35*0.18+H35*0.4,2))</f>
        <v/>
      </c>
      <c r="K35" s="22">
        <f>IF($B35="","",I35+J35)</f>
        <v/>
      </c>
      <c r="L35" s="27" t="n"/>
      <c r="M35" s="26" t="n"/>
      <c r="N35" s="26" t="n"/>
      <c r="O35" s="26" t="n"/>
    </row>
    <row r="36">
      <c r="A36" s="24" t="n"/>
      <c r="B36" s="25" t="n"/>
      <c r="C36" s="20">
        <f>IF($B36="","",IFERROR(VLOOKUP($B36,'Outlet Master'!$A$4:$G$18,2,FALSE),"?"))</f>
        <v/>
      </c>
      <c r="D36" s="20">
        <f>IF($B36="","",IFERROR(VLOOKUP($B36,'Outlet Master'!$A$4:$G$18,4,FALSE),""))</f>
        <v/>
      </c>
      <c r="E36" s="26" t="n"/>
      <c r="F36" s="26" t="n"/>
      <c r="G36" s="26" t="n"/>
      <c r="H36" s="26" t="n"/>
      <c r="I36" s="22">
        <f>IF($B36="","",SUM(E36:H36))</f>
        <v/>
      </c>
      <c r="J36" s="22">
        <f>IF($B36="","",ROUND(F36*0.05+G36*0.18+H36*0.4,2))</f>
        <v/>
      </c>
      <c r="K36" s="22">
        <f>IF($B36="","",I36+J36)</f>
        <v/>
      </c>
      <c r="L36" s="27" t="n"/>
      <c r="M36" s="26" t="n"/>
      <c r="N36" s="26" t="n"/>
      <c r="O36" s="26" t="n"/>
    </row>
    <row r="37">
      <c r="A37" s="24" t="n"/>
      <c r="B37" s="25" t="n"/>
      <c r="C37" s="20">
        <f>IF($B37="","",IFERROR(VLOOKUP($B37,'Outlet Master'!$A$4:$G$18,2,FALSE),"?"))</f>
        <v/>
      </c>
      <c r="D37" s="20">
        <f>IF($B37="","",IFERROR(VLOOKUP($B37,'Outlet Master'!$A$4:$G$18,4,FALSE),""))</f>
        <v/>
      </c>
      <c r="E37" s="26" t="n"/>
      <c r="F37" s="26" t="n"/>
      <c r="G37" s="26" t="n"/>
      <c r="H37" s="26" t="n"/>
      <c r="I37" s="22">
        <f>IF($B37="","",SUM(E37:H37))</f>
        <v/>
      </c>
      <c r="J37" s="22">
        <f>IF($B37="","",ROUND(F37*0.05+G37*0.18+H37*0.4,2))</f>
        <v/>
      </c>
      <c r="K37" s="22">
        <f>IF($B37="","",I37+J37)</f>
        <v/>
      </c>
      <c r="L37" s="27" t="n"/>
      <c r="M37" s="26" t="n"/>
      <c r="N37" s="26" t="n"/>
      <c r="O37" s="26" t="n"/>
    </row>
    <row r="38">
      <c r="A38" s="24" t="n"/>
      <c r="B38" s="25" t="n"/>
      <c r="C38" s="20">
        <f>IF($B38="","",IFERROR(VLOOKUP($B38,'Outlet Master'!$A$4:$G$18,2,FALSE),"?"))</f>
        <v/>
      </c>
      <c r="D38" s="20">
        <f>IF($B38="","",IFERROR(VLOOKUP($B38,'Outlet Master'!$A$4:$G$18,4,FALSE),""))</f>
        <v/>
      </c>
      <c r="E38" s="26" t="n"/>
      <c r="F38" s="26" t="n"/>
      <c r="G38" s="26" t="n"/>
      <c r="H38" s="26" t="n"/>
      <c r="I38" s="22">
        <f>IF($B38="","",SUM(E38:H38))</f>
        <v/>
      </c>
      <c r="J38" s="22">
        <f>IF($B38="","",ROUND(F38*0.05+G38*0.18+H38*0.4,2))</f>
        <v/>
      </c>
      <c r="K38" s="22">
        <f>IF($B38="","",I38+J38)</f>
        <v/>
      </c>
      <c r="L38" s="27" t="n"/>
      <c r="M38" s="26" t="n"/>
      <c r="N38" s="26" t="n"/>
      <c r="O38" s="26" t="n"/>
    </row>
    <row r="39">
      <c r="A39" s="24" t="n"/>
      <c r="B39" s="25" t="n"/>
      <c r="C39" s="20">
        <f>IF($B39="","",IFERROR(VLOOKUP($B39,'Outlet Master'!$A$4:$G$18,2,FALSE),"?"))</f>
        <v/>
      </c>
      <c r="D39" s="20">
        <f>IF($B39="","",IFERROR(VLOOKUP($B39,'Outlet Master'!$A$4:$G$18,4,FALSE),""))</f>
        <v/>
      </c>
      <c r="E39" s="26" t="n"/>
      <c r="F39" s="26" t="n"/>
      <c r="G39" s="26" t="n"/>
      <c r="H39" s="26" t="n"/>
      <c r="I39" s="22">
        <f>IF($B39="","",SUM(E39:H39))</f>
        <v/>
      </c>
      <c r="J39" s="22">
        <f>IF($B39="","",ROUND(F39*0.05+G39*0.18+H39*0.4,2))</f>
        <v/>
      </c>
      <c r="K39" s="22">
        <f>IF($B39="","",I39+J39)</f>
        <v/>
      </c>
      <c r="L39" s="27" t="n"/>
      <c r="M39" s="26" t="n"/>
      <c r="N39" s="26" t="n"/>
      <c r="O39" s="26" t="n"/>
    </row>
    <row r="40">
      <c r="A40" s="24" t="n"/>
      <c r="B40" s="25" t="n"/>
      <c r="C40" s="20">
        <f>IF($B40="","",IFERROR(VLOOKUP($B40,'Outlet Master'!$A$4:$G$18,2,FALSE),"?"))</f>
        <v/>
      </c>
      <c r="D40" s="20">
        <f>IF($B40="","",IFERROR(VLOOKUP($B40,'Outlet Master'!$A$4:$G$18,4,FALSE),""))</f>
        <v/>
      </c>
      <c r="E40" s="26" t="n"/>
      <c r="F40" s="26" t="n"/>
      <c r="G40" s="26" t="n"/>
      <c r="H40" s="26" t="n"/>
      <c r="I40" s="22">
        <f>IF($B40="","",SUM(E40:H40))</f>
        <v/>
      </c>
      <c r="J40" s="22">
        <f>IF($B40="","",ROUND(F40*0.05+G40*0.18+H40*0.4,2))</f>
        <v/>
      </c>
      <c r="K40" s="22">
        <f>IF($B40="","",I40+J40)</f>
        <v/>
      </c>
      <c r="L40" s="27" t="n"/>
      <c r="M40" s="26" t="n"/>
      <c r="N40" s="26" t="n"/>
      <c r="O40" s="26" t="n"/>
    </row>
    <row r="41">
      <c r="A41" s="24" t="n"/>
      <c r="B41" s="25" t="n"/>
      <c r="C41" s="20">
        <f>IF($B41="","",IFERROR(VLOOKUP($B41,'Outlet Master'!$A$4:$G$18,2,FALSE),"?"))</f>
        <v/>
      </c>
      <c r="D41" s="20">
        <f>IF($B41="","",IFERROR(VLOOKUP($B41,'Outlet Master'!$A$4:$G$18,4,FALSE),""))</f>
        <v/>
      </c>
      <c r="E41" s="26" t="n"/>
      <c r="F41" s="26" t="n"/>
      <c r="G41" s="26" t="n"/>
      <c r="H41" s="26" t="n"/>
      <c r="I41" s="22">
        <f>IF($B41="","",SUM(E41:H41))</f>
        <v/>
      </c>
      <c r="J41" s="22">
        <f>IF($B41="","",ROUND(F41*0.05+G41*0.18+H41*0.4,2))</f>
        <v/>
      </c>
      <c r="K41" s="22">
        <f>IF($B41="","",I41+J41)</f>
        <v/>
      </c>
      <c r="L41" s="27" t="n"/>
      <c r="M41" s="26" t="n"/>
      <c r="N41" s="26" t="n"/>
      <c r="O41" s="26" t="n"/>
    </row>
    <row r="42">
      <c r="A42" s="24" t="n"/>
      <c r="B42" s="25" t="n"/>
      <c r="C42" s="20">
        <f>IF($B42="","",IFERROR(VLOOKUP($B42,'Outlet Master'!$A$4:$G$18,2,FALSE),"?"))</f>
        <v/>
      </c>
      <c r="D42" s="20">
        <f>IF($B42="","",IFERROR(VLOOKUP($B42,'Outlet Master'!$A$4:$G$18,4,FALSE),""))</f>
        <v/>
      </c>
      <c r="E42" s="26" t="n"/>
      <c r="F42" s="26" t="n"/>
      <c r="G42" s="26" t="n"/>
      <c r="H42" s="26" t="n"/>
      <c r="I42" s="22">
        <f>IF($B42="","",SUM(E42:H42))</f>
        <v/>
      </c>
      <c r="J42" s="22">
        <f>IF($B42="","",ROUND(F42*0.05+G42*0.18+H42*0.4,2))</f>
        <v/>
      </c>
      <c r="K42" s="22">
        <f>IF($B42="","",I42+J42)</f>
        <v/>
      </c>
      <c r="L42" s="27" t="n"/>
      <c r="M42" s="26" t="n"/>
      <c r="N42" s="26" t="n"/>
      <c r="O42" s="26" t="n"/>
    </row>
    <row r="43">
      <c r="A43" s="24" t="n"/>
      <c r="B43" s="25" t="n"/>
      <c r="C43" s="20">
        <f>IF($B43="","",IFERROR(VLOOKUP($B43,'Outlet Master'!$A$4:$G$18,2,FALSE),"?"))</f>
        <v/>
      </c>
      <c r="D43" s="20">
        <f>IF($B43="","",IFERROR(VLOOKUP($B43,'Outlet Master'!$A$4:$G$18,4,FALSE),""))</f>
        <v/>
      </c>
      <c r="E43" s="26" t="n"/>
      <c r="F43" s="26" t="n"/>
      <c r="G43" s="26" t="n"/>
      <c r="H43" s="26" t="n"/>
      <c r="I43" s="22">
        <f>IF($B43="","",SUM(E43:H43))</f>
        <v/>
      </c>
      <c r="J43" s="22">
        <f>IF($B43="","",ROUND(F43*0.05+G43*0.18+H43*0.4,2))</f>
        <v/>
      </c>
      <c r="K43" s="22">
        <f>IF($B43="","",I43+J43)</f>
        <v/>
      </c>
      <c r="L43" s="27" t="n"/>
      <c r="M43" s="26" t="n"/>
      <c r="N43" s="26" t="n"/>
      <c r="O43" s="26" t="n"/>
    </row>
    <row r="44">
      <c r="A44" s="24" t="n"/>
      <c r="B44" s="25" t="n"/>
      <c r="C44" s="20">
        <f>IF($B44="","",IFERROR(VLOOKUP($B44,'Outlet Master'!$A$4:$G$18,2,FALSE),"?"))</f>
        <v/>
      </c>
      <c r="D44" s="20">
        <f>IF($B44="","",IFERROR(VLOOKUP($B44,'Outlet Master'!$A$4:$G$18,4,FALSE),""))</f>
        <v/>
      </c>
      <c r="E44" s="26" t="n"/>
      <c r="F44" s="26" t="n"/>
      <c r="G44" s="26" t="n"/>
      <c r="H44" s="26" t="n"/>
      <c r="I44" s="22">
        <f>IF($B44="","",SUM(E44:H44))</f>
        <v/>
      </c>
      <c r="J44" s="22">
        <f>IF($B44="","",ROUND(F44*0.05+G44*0.18+H44*0.4,2))</f>
        <v/>
      </c>
      <c r="K44" s="22">
        <f>IF($B44="","",I44+J44)</f>
        <v/>
      </c>
      <c r="L44" s="27" t="n"/>
      <c r="M44" s="26" t="n"/>
      <c r="N44" s="26" t="n"/>
      <c r="O44" s="26" t="n"/>
    </row>
    <row r="45">
      <c r="A45" s="24" t="n"/>
      <c r="B45" s="25" t="n"/>
      <c r="C45" s="20">
        <f>IF($B45="","",IFERROR(VLOOKUP($B45,'Outlet Master'!$A$4:$G$18,2,FALSE),"?"))</f>
        <v/>
      </c>
      <c r="D45" s="20">
        <f>IF($B45="","",IFERROR(VLOOKUP($B45,'Outlet Master'!$A$4:$G$18,4,FALSE),""))</f>
        <v/>
      </c>
      <c r="E45" s="26" t="n"/>
      <c r="F45" s="26" t="n"/>
      <c r="G45" s="26" t="n"/>
      <c r="H45" s="26" t="n"/>
      <c r="I45" s="22">
        <f>IF($B45="","",SUM(E45:H45))</f>
        <v/>
      </c>
      <c r="J45" s="22">
        <f>IF($B45="","",ROUND(F45*0.05+G45*0.18+H45*0.4,2))</f>
        <v/>
      </c>
      <c r="K45" s="22">
        <f>IF($B45="","",I45+J45)</f>
        <v/>
      </c>
      <c r="L45" s="27" t="n"/>
      <c r="M45" s="26" t="n"/>
      <c r="N45" s="26" t="n"/>
      <c r="O45" s="26" t="n"/>
    </row>
    <row r="46">
      <c r="A46" s="24" t="n"/>
      <c r="B46" s="25" t="n"/>
      <c r="C46" s="20">
        <f>IF($B46="","",IFERROR(VLOOKUP($B46,'Outlet Master'!$A$4:$G$18,2,FALSE),"?"))</f>
        <v/>
      </c>
      <c r="D46" s="20">
        <f>IF($B46="","",IFERROR(VLOOKUP($B46,'Outlet Master'!$A$4:$G$18,4,FALSE),""))</f>
        <v/>
      </c>
      <c r="E46" s="26" t="n"/>
      <c r="F46" s="26" t="n"/>
      <c r="G46" s="26" t="n"/>
      <c r="H46" s="26" t="n"/>
      <c r="I46" s="22">
        <f>IF($B46="","",SUM(E46:H46))</f>
        <v/>
      </c>
      <c r="J46" s="22">
        <f>IF($B46="","",ROUND(F46*0.05+G46*0.18+H46*0.4,2))</f>
        <v/>
      </c>
      <c r="K46" s="22">
        <f>IF($B46="","",I46+J46)</f>
        <v/>
      </c>
      <c r="L46" s="27" t="n"/>
      <c r="M46" s="26" t="n"/>
      <c r="N46" s="26" t="n"/>
      <c r="O46" s="26" t="n"/>
    </row>
    <row r="47">
      <c r="A47" s="24" t="n"/>
      <c r="B47" s="25" t="n"/>
      <c r="C47" s="20">
        <f>IF($B47="","",IFERROR(VLOOKUP($B47,'Outlet Master'!$A$4:$G$18,2,FALSE),"?"))</f>
        <v/>
      </c>
      <c r="D47" s="20">
        <f>IF($B47="","",IFERROR(VLOOKUP($B47,'Outlet Master'!$A$4:$G$18,4,FALSE),""))</f>
        <v/>
      </c>
      <c r="E47" s="26" t="n"/>
      <c r="F47" s="26" t="n"/>
      <c r="G47" s="26" t="n"/>
      <c r="H47" s="26" t="n"/>
      <c r="I47" s="22">
        <f>IF($B47="","",SUM(E47:H47))</f>
        <v/>
      </c>
      <c r="J47" s="22">
        <f>IF($B47="","",ROUND(F47*0.05+G47*0.18+H47*0.4,2))</f>
        <v/>
      </c>
      <c r="K47" s="22">
        <f>IF($B47="","",I47+J47)</f>
        <v/>
      </c>
      <c r="L47" s="27" t="n"/>
      <c r="M47" s="26" t="n"/>
      <c r="N47" s="26" t="n"/>
      <c r="O47" s="26" t="n"/>
    </row>
    <row r="48">
      <c r="A48" s="24" t="n"/>
      <c r="B48" s="25" t="n"/>
      <c r="C48" s="20">
        <f>IF($B48="","",IFERROR(VLOOKUP($B48,'Outlet Master'!$A$4:$G$18,2,FALSE),"?"))</f>
        <v/>
      </c>
      <c r="D48" s="20">
        <f>IF($B48="","",IFERROR(VLOOKUP($B48,'Outlet Master'!$A$4:$G$18,4,FALSE),""))</f>
        <v/>
      </c>
      <c r="E48" s="26" t="n"/>
      <c r="F48" s="26" t="n"/>
      <c r="G48" s="26" t="n"/>
      <c r="H48" s="26" t="n"/>
      <c r="I48" s="22">
        <f>IF($B48="","",SUM(E48:H48))</f>
        <v/>
      </c>
      <c r="J48" s="22">
        <f>IF($B48="","",ROUND(F48*0.05+G48*0.18+H48*0.4,2))</f>
        <v/>
      </c>
      <c r="K48" s="22">
        <f>IF($B48="","",I48+J48)</f>
        <v/>
      </c>
      <c r="L48" s="27" t="n"/>
      <c r="M48" s="26" t="n"/>
      <c r="N48" s="26" t="n"/>
      <c r="O48" s="26" t="n"/>
    </row>
    <row r="49">
      <c r="A49" s="24" t="n"/>
      <c r="B49" s="25" t="n"/>
      <c r="C49" s="20">
        <f>IF($B49="","",IFERROR(VLOOKUP($B49,'Outlet Master'!$A$4:$G$18,2,FALSE),"?"))</f>
        <v/>
      </c>
      <c r="D49" s="20">
        <f>IF($B49="","",IFERROR(VLOOKUP($B49,'Outlet Master'!$A$4:$G$18,4,FALSE),""))</f>
        <v/>
      </c>
      <c r="E49" s="26" t="n"/>
      <c r="F49" s="26" t="n"/>
      <c r="G49" s="26" t="n"/>
      <c r="H49" s="26" t="n"/>
      <c r="I49" s="22">
        <f>IF($B49="","",SUM(E49:H49))</f>
        <v/>
      </c>
      <c r="J49" s="22">
        <f>IF($B49="","",ROUND(F49*0.05+G49*0.18+H49*0.4,2))</f>
        <v/>
      </c>
      <c r="K49" s="22">
        <f>IF($B49="","",I49+J49)</f>
        <v/>
      </c>
      <c r="L49" s="27" t="n"/>
      <c r="M49" s="26" t="n"/>
      <c r="N49" s="26" t="n"/>
      <c r="O49" s="26" t="n"/>
    </row>
    <row r="50">
      <c r="A50" s="24" t="n"/>
      <c r="B50" s="25" t="n"/>
      <c r="C50" s="20">
        <f>IF($B50="","",IFERROR(VLOOKUP($B50,'Outlet Master'!$A$4:$G$18,2,FALSE),"?"))</f>
        <v/>
      </c>
      <c r="D50" s="20">
        <f>IF($B50="","",IFERROR(VLOOKUP($B50,'Outlet Master'!$A$4:$G$18,4,FALSE),""))</f>
        <v/>
      </c>
      <c r="E50" s="26" t="n"/>
      <c r="F50" s="26" t="n"/>
      <c r="G50" s="26" t="n"/>
      <c r="H50" s="26" t="n"/>
      <c r="I50" s="22">
        <f>IF($B50="","",SUM(E50:H50))</f>
        <v/>
      </c>
      <c r="J50" s="22">
        <f>IF($B50="","",ROUND(F50*0.05+G50*0.18+H50*0.4,2))</f>
        <v/>
      </c>
      <c r="K50" s="22">
        <f>IF($B50="","",I50+J50)</f>
        <v/>
      </c>
      <c r="L50" s="27" t="n"/>
      <c r="M50" s="26" t="n"/>
      <c r="N50" s="26" t="n"/>
      <c r="O50" s="26" t="n"/>
    </row>
    <row r="51">
      <c r="A51" s="24" t="n"/>
      <c r="B51" s="25" t="n"/>
      <c r="C51" s="20">
        <f>IF($B51="","",IFERROR(VLOOKUP($B51,'Outlet Master'!$A$4:$G$18,2,FALSE),"?"))</f>
        <v/>
      </c>
      <c r="D51" s="20">
        <f>IF($B51="","",IFERROR(VLOOKUP($B51,'Outlet Master'!$A$4:$G$18,4,FALSE),""))</f>
        <v/>
      </c>
      <c r="E51" s="26" t="n"/>
      <c r="F51" s="26" t="n"/>
      <c r="G51" s="26" t="n"/>
      <c r="H51" s="26" t="n"/>
      <c r="I51" s="22">
        <f>IF($B51="","",SUM(E51:H51))</f>
        <v/>
      </c>
      <c r="J51" s="22">
        <f>IF($B51="","",ROUND(F51*0.05+G51*0.18+H51*0.4,2))</f>
        <v/>
      </c>
      <c r="K51" s="22">
        <f>IF($B51="","",I51+J51)</f>
        <v/>
      </c>
      <c r="L51" s="27" t="n"/>
      <c r="M51" s="26" t="n"/>
      <c r="N51" s="26" t="n"/>
      <c r="O51" s="26" t="n"/>
    </row>
    <row r="52">
      <c r="A52" s="24" t="n"/>
      <c r="B52" s="25" t="n"/>
      <c r="C52" s="20">
        <f>IF($B52="","",IFERROR(VLOOKUP($B52,'Outlet Master'!$A$4:$G$18,2,FALSE),"?"))</f>
        <v/>
      </c>
      <c r="D52" s="20">
        <f>IF($B52="","",IFERROR(VLOOKUP($B52,'Outlet Master'!$A$4:$G$18,4,FALSE),""))</f>
        <v/>
      </c>
      <c r="E52" s="26" t="n"/>
      <c r="F52" s="26" t="n"/>
      <c r="G52" s="26" t="n"/>
      <c r="H52" s="26" t="n"/>
      <c r="I52" s="22">
        <f>IF($B52="","",SUM(E52:H52))</f>
        <v/>
      </c>
      <c r="J52" s="22">
        <f>IF($B52="","",ROUND(F52*0.05+G52*0.18+H52*0.4,2))</f>
        <v/>
      </c>
      <c r="K52" s="22">
        <f>IF($B52="","",I52+J52)</f>
        <v/>
      </c>
      <c r="L52" s="27" t="n"/>
      <c r="M52" s="26" t="n"/>
      <c r="N52" s="26" t="n"/>
      <c r="O52" s="26" t="n"/>
    </row>
    <row r="53">
      <c r="A53" s="24" t="n"/>
      <c r="B53" s="25" t="n"/>
      <c r="C53" s="20">
        <f>IF($B53="","",IFERROR(VLOOKUP($B53,'Outlet Master'!$A$4:$G$18,2,FALSE),"?"))</f>
        <v/>
      </c>
      <c r="D53" s="20">
        <f>IF($B53="","",IFERROR(VLOOKUP($B53,'Outlet Master'!$A$4:$G$18,4,FALSE),""))</f>
        <v/>
      </c>
      <c r="E53" s="26" t="n"/>
      <c r="F53" s="26" t="n"/>
      <c r="G53" s="26" t="n"/>
      <c r="H53" s="26" t="n"/>
      <c r="I53" s="22">
        <f>IF($B53="","",SUM(E53:H53))</f>
        <v/>
      </c>
      <c r="J53" s="22">
        <f>IF($B53="","",ROUND(F53*0.05+G53*0.18+H53*0.4,2))</f>
        <v/>
      </c>
      <c r="K53" s="22">
        <f>IF($B53="","",I53+J53)</f>
        <v/>
      </c>
      <c r="L53" s="27" t="n"/>
      <c r="M53" s="26" t="n"/>
      <c r="N53" s="26" t="n"/>
      <c r="O53" s="26" t="n"/>
    </row>
    <row r="54">
      <c r="A54" s="24" t="n"/>
      <c r="B54" s="25" t="n"/>
      <c r="C54" s="20">
        <f>IF($B54="","",IFERROR(VLOOKUP($B54,'Outlet Master'!$A$4:$G$18,2,FALSE),"?"))</f>
        <v/>
      </c>
      <c r="D54" s="20">
        <f>IF($B54="","",IFERROR(VLOOKUP($B54,'Outlet Master'!$A$4:$G$18,4,FALSE),""))</f>
        <v/>
      </c>
      <c r="E54" s="26" t="n"/>
      <c r="F54" s="26" t="n"/>
      <c r="G54" s="26" t="n"/>
      <c r="H54" s="26" t="n"/>
      <c r="I54" s="22">
        <f>IF($B54="","",SUM(E54:H54))</f>
        <v/>
      </c>
      <c r="J54" s="22">
        <f>IF($B54="","",ROUND(F54*0.05+G54*0.18+H54*0.4,2))</f>
        <v/>
      </c>
      <c r="K54" s="22">
        <f>IF($B54="","",I54+J54)</f>
        <v/>
      </c>
      <c r="L54" s="27" t="n"/>
      <c r="M54" s="26" t="n"/>
      <c r="N54" s="26" t="n"/>
      <c r="O54" s="26" t="n"/>
    </row>
    <row r="55">
      <c r="A55" s="24" t="n"/>
      <c r="B55" s="25" t="n"/>
      <c r="C55" s="20">
        <f>IF($B55="","",IFERROR(VLOOKUP($B55,'Outlet Master'!$A$4:$G$18,2,FALSE),"?"))</f>
        <v/>
      </c>
      <c r="D55" s="20">
        <f>IF($B55="","",IFERROR(VLOOKUP($B55,'Outlet Master'!$A$4:$G$18,4,FALSE),""))</f>
        <v/>
      </c>
      <c r="E55" s="26" t="n"/>
      <c r="F55" s="26" t="n"/>
      <c r="G55" s="26" t="n"/>
      <c r="H55" s="26" t="n"/>
      <c r="I55" s="22">
        <f>IF($B55="","",SUM(E55:H55))</f>
        <v/>
      </c>
      <c r="J55" s="22">
        <f>IF($B55="","",ROUND(F55*0.05+G55*0.18+H55*0.4,2))</f>
        <v/>
      </c>
      <c r="K55" s="22">
        <f>IF($B55="","",I55+J55)</f>
        <v/>
      </c>
      <c r="L55" s="27" t="n"/>
      <c r="M55" s="26" t="n"/>
      <c r="N55" s="26" t="n"/>
      <c r="O55" s="26" t="n"/>
    </row>
    <row r="56">
      <c r="A56" s="24" t="n"/>
      <c r="B56" s="25" t="n"/>
      <c r="C56" s="20">
        <f>IF($B56="","",IFERROR(VLOOKUP($B56,'Outlet Master'!$A$4:$G$18,2,FALSE),"?"))</f>
        <v/>
      </c>
      <c r="D56" s="20">
        <f>IF($B56="","",IFERROR(VLOOKUP($B56,'Outlet Master'!$A$4:$G$18,4,FALSE),""))</f>
        <v/>
      </c>
      <c r="E56" s="26" t="n"/>
      <c r="F56" s="26" t="n"/>
      <c r="G56" s="26" t="n"/>
      <c r="H56" s="26" t="n"/>
      <c r="I56" s="22">
        <f>IF($B56="","",SUM(E56:H56))</f>
        <v/>
      </c>
      <c r="J56" s="22">
        <f>IF($B56="","",ROUND(F56*0.05+G56*0.18+H56*0.4,2))</f>
        <v/>
      </c>
      <c r="K56" s="22">
        <f>IF($B56="","",I56+J56)</f>
        <v/>
      </c>
      <c r="L56" s="27" t="n"/>
      <c r="M56" s="26" t="n"/>
      <c r="N56" s="26" t="n"/>
      <c r="O56" s="26" t="n"/>
    </row>
    <row r="57">
      <c r="A57" s="24" t="n"/>
      <c r="B57" s="25" t="n"/>
      <c r="C57" s="20">
        <f>IF($B57="","",IFERROR(VLOOKUP($B57,'Outlet Master'!$A$4:$G$18,2,FALSE),"?"))</f>
        <v/>
      </c>
      <c r="D57" s="20">
        <f>IF($B57="","",IFERROR(VLOOKUP($B57,'Outlet Master'!$A$4:$G$18,4,FALSE),""))</f>
        <v/>
      </c>
      <c r="E57" s="26" t="n"/>
      <c r="F57" s="26" t="n"/>
      <c r="G57" s="26" t="n"/>
      <c r="H57" s="26" t="n"/>
      <c r="I57" s="22">
        <f>IF($B57="","",SUM(E57:H57))</f>
        <v/>
      </c>
      <c r="J57" s="22">
        <f>IF($B57="","",ROUND(F57*0.05+G57*0.18+H57*0.4,2))</f>
        <v/>
      </c>
      <c r="K57" s="22">
        <f>IF($B57="","",I57+J57)</f>
        <v/>
      </c>
      <c r="L57" s="27" t="n"/>
      <c r="M57" s="26" t="n"/>
      <c r="N57" s="26" t="n"/>
      <c r="O57" s="26" t="n"/>
    </row>
    <row r="58">
      <c r="A58" s="24" t="n"/>
      <c r="B58" s="25" t="n"/>
      <c r="C58" s="20">
        <f>IF($B58="","",IFERROR(VLOOKUP($B58,'Outlet Master'!$A$4:$G$18,2,FALSE),"?"))</f>
        <v/>
      </c>
      <c r="D58" s="20">
        <f>IF($B58="","",IFERROR(VLOOKUP($B58,'Outlet Master'!$A$4:$G$18,4,FALSE),""))</f>
        <v/>
      </c>
      <c r="E58" s="26" t="n"/>
      <c r="F58" s="26" t="n"/>
      <c r="G58" s="26" t="n"/>
      <c r="H58" s="26" t="n"/>
      <c r="I58" s="22">
        <f>IF($B58="","",SUM(E58:H58))</f>
        <v/>
      </c>
      <c r="J58" s="22">
        <f>IF($B58="","",ROUND(F58*0.05+G58*0.18+H58*0.4,2))</f>
        <v/>
      </c>
      <c r="K58" s="22">
        <f>IF($B58="","",I58+J58)</f>
        <v/>
      </c>
      <c r="L58" s="27" t="n"/>
      <c r="M58" s="26" t="n"/>
      <c r="N58" s="26" t="n"/>
      <c r="O58" s="26" t="n"/>
    </row>
    <row r="59">
      <c r="A59" s="24" t="n"/>
      <c r="B59" s="25" t="n"/>
      <c r="C59" s="20">
        <f>IF($B59="","",IFERROR(VLOOKUP($B59,'Outlet Master'!$A$4:$G$18,2,FALSE),"?"))</f>
        <v/>
      </c>
      <c r="D59" s="20">
        <f>IF($B59="","",IFERROR(VLOOKUP($B59,'Outlet Master'!$A$4:$G$18,4,FALSE),""))</f>
        <v/>
      </c>
      <c r="E59" s="26" t="n"/>
      <c r="F59" s="26" t="n"/>
      <c r="G59" s="26" t="n"/>
      <c r="H59" s="26" t="n"/>
      <c r="I59" s="22">
        <f>IF($B59="","",SUM(E59:H59))</f>
        <v/>
      </c>
      <c r="J59" s="22">
        <f>IF($B59="","",ROUND(F59*0.05+G59*0.18+H59*0.4,2))</f>
        <v/>
      </c>
      <c r="K59" s="22">
        <f>IF($B59="","",I59+J59)</f>
        <v/>
      </c>
      <c r="L59" s="27" t="n"/>
      <c r="M59" s="26" t="n"/>
      <c r="N59" s="26" t="n"/>
      <c r="O59" s="26" t="n"/>
    </row>
    <row r="60">
      <c r="A60" s="24" t="n"/>
      <c r="B60" s="25" t="n"/>
      <c r="C60" s="20">
        <f>IF($B60="","",IFERROR(VLOOKUP($B60,'Outlet Master'!$A$4:$G$18,2,FALSE),"?"))</f>
        <v/>
      </c>
      <c r="D60" s="20">
        <f>IF($B60="","",IFERROR(VLOOKUP($B60,'Outlet Master'!$A$4:$G$18,4,FALSE),""))</f>
        <v/>
      </c>
      <c r="E60" s="26" t="n"/>
      <c r="F60" s="26" t="n"/>
      <c r="G60" s="26" t="n"/>
      <c r="H60" s="26" t="n"/>
      <c r="I60" s="22">
        <f>IF($B60="","",SUM(E60:H60))</f>
        <v/>
      </c>
      <c r="J60" s="22">
        <f>IF($B60="","",ROUND(F60*0.05+G60*0.18+H60*0.4,2))</f>
        <v/>
      </c>
      <c r="K60" s="22">
        <f>IF($B60="","",I60+J60)</f>
        <v/>
      </c>
      <c r="L60" s="27" t="n"/>
      <c r="M60" s="26" t="n"/>
      <c r="N60" s="26" t="n"/>
      <c r="O60" s="26" t="n"/>
    </row>
    <row r="61">
      <c r="A61" s="24" t="n"/>
      <c r="B61" s="25" t="n"/>
      <c r="C61" s="20">
        <f>IF($B61="","",IFERROR(VLOOKUP($B61,'Outlet Master'!$A$4:$G$18,2,FALSE),"?"))</f>
        <v/>
      </c>
      <c r="D61" s="20">
        <f>IF($B61="","",IFERROR(VLOOKUP($B61,'Outlet Master'!$A$4:$G$18,4,FALSE),""))</f>
        <v/>
      </c>
      <c r="E61" s="26" t="n"/>
      <c r="F61" s="26" t="n"/>
      <c r="G61" s="26" t="n"/>
      <c r="H61" s="26" t="n"/>
      <c r="I61" s="22">
        <f>IF($B61="","",SUM(E61:H61))</f>
        <v/>
      </c>
      <c r="J61" s="22">
        <f>IF($B61="","",ROUND(F61*0.05+G61*0.18+H61*0.4,2))</f>
        <v/>
      </c>
      <c r="K61" s="22">
        <f>IF($B61="","",I61+J61)</f>
        <v/>
      </c>
      <c r="L61" s="27" t="n"/>
      <c r="M61" s="26" t="n"/>
      <c r="N61" s="26" t="n"/>
      <c r="O61" s="26" t="n"/>
    </row>
    <row r="62">
      <c r="A62" s="24" t="n"/>
      <c r="B62" s="25" t="n"/>
      <c r="C62" s="20">
        <f>IF($B62="","",IFERROR(VLOOKUP($B62,'Outlet Master'!$A$4:$G$18,2,FALSE),"?"))</f>
        <v/>
      </c>
      <c r="D62" s="20">
        <f>IF($B62="","",IFERROR(VLOOKUP($B62,'Outlet Master'!$A$4:$G$18,4,FALSE),""))</f>
        <v/>
      </c>
      <c r="E62" s="26" t="n"/>
      <c r="F62" s="26" t="n"/>
      <c r="G62" s="26" t="n"/>
      <c r="H62" s="26" t="n"/>
      <c r="I62" s="22">
        <f>IF($B62="","",SUM(E62:H62))</f>
        <v/>
      </c>
      <c r="J62" s="22">
        <f>IF($B62="","",ROUND(F62*0.05+G62*0.18+H62*0.4,2))</f>
        <v/>
      </c>
      <c r="K62" s="22">
        <f>IF($B62="","",I62+J62)</f>
        <v/>
      </c>
      <c r="L62" s="27" t="n"/>
      <c r="M62" s="26" t="n"/>
      <c r="N62" s="26" t="n"/>
      <c r="O62" s="26" t="n"/>
    </row>
    <row r="63">
      <c r="A63" s="24" t="n"/>
      <c r="B63" s="25" t="n"/>
      <c r="C63" s="20">
        <f>IF($B63="","",IFERROR(VLOOKUP($B63,'Outlet Master'!$A$4:$G$18,2,FALSE),"?"))</f>
        <v/>
      </c>
      <c r="D63" s="20">
        <f>IF($B63="","",IFERROR(VLOOKUP($B63,'Outlet Master'!$A$4:$G$18,4,FALSE),""))</f>
        <v/>
      </c>
      <c r="E63" s="26" t="n"/>
      <c r="F63" s="26" t="n"/>
      <c r="G63" s="26" t="n"/>
      <c r="H63" s="26" t="n"/>
      <c r="I63" s="22">
        <f>IF($B63="","",SUM(E63:H63))</f>
        <v/>
      </c>
      <c r="J63" s="22">
        <f>IF($B63="","",ROUND(F63*0.05+G63*0.18+H63*0.4,2))</f>
        <v/>
      </c>
      <c r="K63" s="22">
        <f>IF($B63="","",I63+J63)</f>
        <v/>
      </c>
      <c r="L63" s="27" t="n"/>
      <c r="M63" s="26" t="n"/>
      <c r="N63" s="26" t="n"/>
      <c r="O63" s="26" t="n"/>
    </row>
    <row r="64">
      <c r="A64" s="24" t="n"/>
      <c r="B64" s="25" t="n"/>
      <c r="C64" s="20">
        <f>IF($B64="","",IFERROR(VLOOKUP($B64,'Outlet Master'!$A$4:$G$18,2,FALSE),"?"))</f>
        <v/>
      </c>
      <c r="D64" s="20">
        <f>IF($B64="","",IFERROR(VLOOKUP($B64,'Outlet Master'!$A$4:$G$18,4,FALSE),""))</f>
        <v/>
      </c>
      <c r="E64" s="26" t="n"/>
      <c r="F64" s="26" t="n"/>
      <c r="G64" s="26" t="n"/>
      <c r="H64" s="26" t="n"/>
      <c r="I64" s="22">
        <f>IF($B64="","",SUM(E64:H64))</f>
        <v/>
      </c>
      <c r="J64" s="22">
        <f>IF($B64="","",ROUND(F64*0.05+G64*0.18+H64*0.4,2))</f>
        <v/>
      </c>
      <c r="K64" s="22">
        <f>IF($B64="","",I64+J64)</f>
        <v/>
      </c>
      <c r="L64" s="27" t="n"/>
      <c r="M64" s="26" t="n"/>
      <c r="N64" s="26" t="n"/>
      <c r="O64" s="26" t="n"/>
    </row>
    <row r="65">
      <c r="A65" s="24" t="n"/>
      <c r="B65" s="25" t="n"/>
      <c r="C65" s="20">
        <f>IF($B65="","",IFERROR(VLOOKUP($B65,'Outlet Master'!$A$4:$G$18,2,FALSE),"?"))</f>
        <v/>
      </c>
      <c r="D65" s="20">
        <f>IF($B65="","",IFERROR(VLOOKUP($B65,'Outlet Master'!$A$4:$G$18,4,FALSE),""))</f>
        <v/>
      </c>
      <c r="E65" s="26" t="n"/>
      <c r="F65" s="26" t="n"/>
      <c r="G65" s="26" t="n"/>
      <c r="H65" s="26" t="n"/>
      <c r="I65" s="22">
        <f>IF($B65="","",SUM(E65:H65))</f>
        <v/>
      </c>
      <c r="J65" s="22">
        <f>IF($B65="","",ROUND(F65*0.05+G65*0.18+H65*0.4,2))</f>
        <v/>
      </c>
      <c r="K65" s="22">
        <f>IF($B65="","",I65+J65)</f>
        <v/>
      </c>
      <c r="L65" s="27" t="n"/>
      <c r="M65" s="26" t="n"/>
      <c r="N65" s="26" t="n"/>
      <c r="O65" s="26" t="n"/>
    </row>
    <row r="66">
      <c r="A66" s="24" t="n"/>
      <c r="B66" s="25" t="n"/>
      <c r="C66" s="20">
        <f>IF($B66="","",IFERROR(VLOOKUP($B66,'Outlet Master'!$A$4:$G$18,2,FALSE),"?"))</f>
        <v/>
      </c>
      <c r="D66" s="20">
        <f>IF($B66="","",IFERROR(VLOOKUP($B66,'Outlet Master'!$A$4:$G$18,4,FALSE),""))</f>
        <v/>
      </c>
      <c r="E66" s="26" t="n"/>
      <c r="F66" s="26" t="n"/>
      <c r="G66" s="26" t="n"/>
      <c r="H66" s="26" t="n"/>
      <c r="I66" s="22">
        <f>IF($B66="","",SUM(E66:H66))</f>
        <v/>
      </c>
      <c r="J66" s="22">
        <f>IF($B66="","",ROUND(F66*0.05+G66*0.18+H66*0.4,2))</f>
        <v/>
      </c>
      <c r="K66" s="22">
        <f>IF($B66="","",I66+J66)</f>
        <v/>
      </c>
      <c r="L66" s="27" t="n"/>
      <c r="M66" s="26" t="n"/>
      <c r="N66" s="26" t="n"/>
      <c r="O66" s="26" t="n"/>
    </row>
    <row r="67">
      <c r="A67" s="24" t="n"/>
      <c r="B67" s="25" t="n"/>
      <c r="C67" s="20">
        <f>IF($B67="","",IFERROR(VLOOKUP($B67,'Outlet Master'!$A$4:$G$18,2,FALSE),"?"))</f>
        <v/>
      </c>
      <c r="D67" s="20">
        <f>IF($B67="","",IFERROR(VLOOKUP($B67,'Outlet Master'!$A$4:$G$18,4,FALSE),""))</f>
        <v/>
      </c>
      <c r="E67" s="26" t="n"/>
      <c r="F67" s="26" t="n"/>
      <c r="G67" s="26" t="n"/>
      <c r="H67" s="26" t="n"/>
      <c r="I67" s="22">
        <f>IF($B67="","",SUM(E67:H67))</f>
        <v/>
      </c>
      <c r="J67" s="22">
        <f>IF($B67="","",ROUND(F67*0.05+G67*0.18+H67*0.4,2))</f>
        <v/>
      </c>
      <c r="K67" s="22">
        <f>IF($B67="","",I67+J67)</f>
        <v/>
      </c>
      <c r="L67" s="27" t="n"/>
      <c r="M67" s="26" t="n"/>
      <c r="N67" s="26" t="n"/>
      <c r="O67" s="26" t="n"/>
    </row>
    <row r="68">
      <c r="A68" s="24" t="n"/>
      <c r="B68" s="25" t="n"/>
      <c r="C68" s="20">
        <f>IF($B68="","",IFERROR(VLOOKUP($B68,'Outlet Master'!$A$4:$G$18,2,FALSE),"?"))</f>
        <v/>
      </c>
      <c r="D68" s="20">
        <f>IF($B68="","",IFERROR(VLOOKUP($B68,'Outlet Master'!$A$4:$G$18,4,FALSE),""))</f>
        <v/>
      </c>
      <c r="E68" s="26" t="n"/>
      <c r="F68" s="26" t="n"/>
      <c r="G68" s="26" t="n"/>
      <c r="H68" s="26" t="n"/>
      <c r="I68" s="22">
        <f>IF($B68="","",SUM(E68:H68))</f>
        <v/>
      </c>
      <c r="J68" s="22">
        <f>IF($B68="","",ROUND(F68*0.05+G68*0.18+H68*0.4,2))</f>
        <v/>
      </c>
      <c r="K68" s="22">
        <f>IF($B68="","",I68+J68)</f>
        <v/>
      </c>
      <c r="L68" s="27" t="n"/>
      <c r="M68" s="26" t="n"/>
      <c r="N68" s="26" t="n"/>
      <c r="O68" s="26" t="n"/>
    </row>
    <row r="69">
      <c r="A69" s="24" t="n"/>
      <c r="B69" s="25" t="n"/>
      <c r="C69" s="20">
        <f>IF($B69="","",IFERROR(VLOOKUP($B69,'Outlet Master'!$A$4:$G$18,2,FALSE),"?"))</f>
        <v/>
      </c>
      <c r="D69" s="20">
        <f>IF($B69="","",IFERROR(VLOOKUP($B69,'Outlet Master'!$A$4:$G$18,4,FALSE),""))</f>
        <v/>
      </c>
      <c r="E69" s="26" t="n"/>
      <c r="F69" s="26" t="n"/>
      <c r="G69" s="26" t="n"/>
      <c r="H69" s="26" t="n"/>
      <c r="I69" s="22">
        <f>IF($B69="","",SUM(E69:H69))</f>
        <v/>
      </c>
      <c r="J69" s="22">
        <f>IF($B69="","",ROUND(F69*0.05+G69*0.18+H69*0.4,2))</f>
        <v/>
      </c>
      <c r="K69" s="22">
        <f>IF($B69="","",I69+J69)</f>
        <v/>
      </c>
      <c r="L69" s="27" t="n"/>
      <c r="M69" s="26" t="n"/>
      <c r="N69" s="26" t="n"/>
      <c r="O69" s="26" t="n"/>
    </row>
    <row r="70">
      <c r="A70" s="24" t="n"/>
      <c r="B70" s="25" t="n"/>
      <c r="C70" s="20">
        <f>IF($B70="","",IFERROR(VLOOKUP($B70,'Outlet Master'!$A$4:$G$18,2,FALSE),"?"))</f>
        <v/>
      </c>
      <c r="D70" s="20">
        <f>IF($B70="","",IFERROR(VLOOKUP($B70,'Outlet Master'!$A$4:$G$18,4,FALSE),""))</f>
        <v/>
      </c>
      <c r="E70" s="26" t="n"/>
      <c r="F70" s="26" t="n"/>
      <c r="G70" s="26" t="n"/>
      <c r="H70" s="26" t="n"/>
      <c r="I70" s="22">
        <f>IF($B70="","",SUM(E70:H70))</f>
        <v/>
      </c>
      <c r="J70" s="22">
        <f>IF($B70="","",ROUND(F70*0.05+G70*0.18+H70*0.4,2))</f>
        <v/>
      </c>
      <c r="K70" s="22">
        <f>IF($B70="","",I70+J70)</f>
        <v/>
      </c>
      <c r="L70" s="27" t="n"/>
      <c r="M70" s="26" t="n"/>
      <c r="N70" s="26" t="n"/>
      <c r="O70" s="26" t="n"/>
    </row>
    <row r="71">
      <c r="A71" s="24" t="n"/>
      <c r="B71" s="25" t="n"/>
      <c r="C71" s="20">
        <f>IF($B71="","",IFERROR(VLOOKUP($B71,'Outlet Master'!$A$4:$G$18,2,FALSE),"?"))</f>
        <v/>
      </c>
      <c r="D71" s="20">
        <f>IF($B71="","",IFERROR(VLOOKUP($B71,'Outlet Master'!$A$4:$G$18,4,FALSE),""))</f>
        <v/>
      </c>
      <c r="E71" s="26" t="n"/>
      <c r="F71" s="26" t="n"/>
      <c r="G71" s="26" t="n"/>
      <c r="H71" s="26" t="n"/>
      <c r="I71" s="22">
        <f>IF($B71="","",SUM(E71:H71))</f>
        <v/>
      </c>
      <c r="J71" s="22">
        <f>IF($B71="","",ROUND(F71*0.05+G71*0.18+H71*0.4,2))</f>
        <v/>
      </c>
      <c r="K71" s="22">
        <f>IF($B71="","",I71+J71)</f>
        <v/>
      </c>
      <c r="L71" s="27" t="n"/>
      <c r="M71" s="26" t="n"/>
      <c r="N71" s="26" t="n"/>
      <c r="O71" s="26" t="n"/>
    </row>
    <row r="72">
      <c r="A72" s="24" t="n"/>
      <c r="B72" s="25" t="n"/>
      <c r="C72" s="20">
        <f>IF($B72="","",IFERROR(VLOOKUP($B72,'Outlet Master'!$A$4:$G$18,2,FALSE),"?"))</f>
        <v/>
      </c>
      <c r="D72" s="20">
        <f>IF($B72="","",IFERROR(VLOOKUP($B72,'Outlet Master'!$A$4:$G$18,4,FALSE),""))</f>
        <v/>
      </c>
      <c r="E72" s="26" t="n"/>
      <c r="F72" s="26" t="n"/>
      <c r="G72" s="26" t="n"/>
      <c r="H72" s="26" t="n"/>
      <c r="I72" s="22">
        <f>IF($B72="","",SUM(E72:H72))</f>
        <v/>
      </c>
      <c r="J72" s="22">
        <f>IF($B72="","",ROUND(F72*0.05+G72*0.18+H72*0.4,2))</f>
        <v/>
      </c>
      <c r="K72" s="22">
        <f>IF($B72="","",I72+J72)</f>
        <v/>
      </c>
      <c r="L72" s="27" t="n"/>
      <c r="M72" s="26" t="n"/>
      <c r="N72" s="26" t="n"/>
      <c r="O72" s="26" t="n"/>
    </row>
    <row r="73">
      <c r="A73" s="24" t="n"/>
      <c r="B73" s="25" t="n"/>
      <c r="C73" s="20">
        <f>IF($B73="","",IFERROR(VLOOKUP($B73,'Outlet Master'!$A$4:$G$18,2,FALSE),"?"))</f>
        <v/>
      </c>
      <c r="D73" s="20">
        <f>IF($B73="","",IFERROR(VLOOKUP($B73,'Outlet Master'!$A$4:$G$18,4,FALSE),""))</f>
        <v/>
      </c>
      <c r="E73" s="26" t="n"/>
      <c r="F73" s="26" t="n"/>
      <c r="G73" s="26" t="n"/>
      <c r="H73" s="26" t="n"/>
      <c r="I73" s="22">
        <f>IF($B73="","",SUM(E73:H73))</f>
        <v/>
      </c>
      <c r="J73" s="22">
        <f>IF($B73="","",ROUND(F73*0.05+G73*0.18+H73*0.4,2))</f>
        <v/>
      </c>
      <c r="K73" s="22">
        <f>IF($B73="","",I73+J73)</f>
        <v/>
      </c>
      <c r="L73" s="27" t="n"/>
      <c r="M73" s="26" t="n"/>
      <c r="N73" s="26" t="n"/>
      <c r="O73" s="26" t="n"/>
    </row>
    <row r="74">
      <c r="A74" s="24" t="n"/>
      <c r="B74" s="25" t="n"/>
      <c r="C74" s="20">
        <f>IF($B74="","",IFERROR(VLOOKUP($B74,'Outlet Master'!$A$4:$G$18,2,FALSE),"?"))</f>
        <v/>
      </c>
      <c r="D74" s="20">
        <f>IF($B74="","",IFERROR(VLOOKUP($B74,'Outlet Master'!$A$4:$G$18,4,FALSE),""))</f>
        <v/>
      </c>
      <c r="E74" s="26" t="n"/>
      <c r="F74" s="26" t="n"/>
      <c r="G74" s="26" t="n"/>
      <c r="H74" s="26" t="n"/>
      <c r="I74" s="22">
        <f>IF($B74="","",SUM(E74:H74))</f>
        <v/>
      </c>
      <c r="J74" s="22">
        <f>IF($B74="","",ROUND(F74*0.05+G74*0.18+H74*0.4,2))</f>
        <v/>
      </c>
      <c r="K74" s="22">
        <f>IF($B74="","",I74+J74)</f>
        <v/>
      </c>
      <c r="L74" s="27" t="n"/>
      <c r="M74" s="26" t="n"/>
      <c r="N74" s="26" t="n"/>
      <c r="O74" s="26" t="n"/>
    </row>
    <row r="75">
      <c r="A75" s="24" t="n"/>
      <c r="B75" s="25" t="n"/>
      <c r="C75" s="20">
        <f>IF($B75="","",IFERROR(VLOOKUP($B75,'Outlet Master'!$A$4:$G$18,2,FALSE),"?"))</f>
        <v/>
      </c>
      <c r="D75" s="20">
        <f>IF($B75="","",IFERROR(VLOOKUP($B75,'Outlet Master'!$A$4:$G$18,4,FALSE),""))</f>
        <v/>
      </c>
      <c r="E75" s="26" t="n"/>
      <c r="F75" s="26" t="n"/>
      <c r="G75" s="26" t="n"/>
      <c r="H75" s="26" t="n"/>
      <c r="I75" s="22">
        <f>IF($B75="","",SUM(E75:H75))</f>
        <v/>
      </c>
      <c r="J75" s="22">
        <f>IF($B75="","",ROUND(F75*0.05+G75*0.18+H75*0.4,2))</f>
        <v/>
      </c>
      <c r="K75" s="22">
        <f>IF($B75="","",I75+J75)</f>
        <v/>
      </c>
      <c r="L75" s="27" t="n"/>
      <c r="M75" s="26" t="n"/>
      <c r="N75" s="26" t="n"/>
      <c r="O75" s="26" t="n"/>
    </row>
    <row r="76">
      <c r="A76" s="24" t="n"/>
      <c r="B76" s="25" t="n"/>
      <c r="C76" s="20">
        <f>IF($B76="","",IFERROR(VLOOKUP($B76,'Outlet Master'!$A$4:$G$18,2,FALSE),"?"))</f>
        <v/>
      </c>
      <c r="D76" s="20">
        <f>IF($B76="","",IFERROR(VLOOKUP($B76,'Outlet Master'!$A$4:$G$18,4,FALSE),""))</f>
        <v/>
      </c>
      <c r="E76" s="26" t="n"/>
      <c r="F76" s="26" t="n"/>
      <c r="G76" s="26" t="n"/>
      <c r="H76" s="26" t="n"/>
      <c r="I76" s="22">
        <f>IF($B76="","",SUM(E76:H76))</f>
        <v/>
      </c>
      <c r="J76" s="22">
        <f>IF($B76="","",ROUND(F76*0.05+G76*0.18+H76*0.4,2))</f>
        <v/>
      </c>
      <c r="K76" s="22">
        <f>IF($B76="","",I76+J76)</f>
        <v/>
      </c>
      <c r="L76" s="27" t="n"/>
      <c r="M76" s="26" t="n"/>
      <c r="N76" s="26" t="n"/>
      <c r="O76" s="26" t="n"/>
    </row>
    <row r="77">
      <c r="A77" s="24" t="n"/>
      <c r="B77" s="25" t="n"/>
      <c r="C77" s="20">
        <f>IF($B77="","",IFERROR(VLOOKUP($B77,'Outlet Master'!$A$4:$G$18,2,FALSE),"?"))</f>
        <v/>
      </c>
      <c r="D77" s="20">
        <f>IF($B77="","",IFERROR(VLOOKUP($B77,'Outlet Master'!$A$4:$G$18,4,FALSE),""))</f>
        <v/>
      </c>
      <c r="E77" s="26" t="n"/>
      <c r="F77" s="26" t="n"/>
      <c r="G77" s="26" t="n"/>
      <c r="H77" s="26" t="n"/>
      <c r="I77" s="22">
        <f>IF($B77="","",SUM(E77:H77))</f>
        <v/>
      </c>
      <c r="J77" s="22">
        <f>IF($B77="","",ROUND(F77*0.05+G77*0.18+H77*0.4,2))</f>
        <v/>
      </c>
      <c r="K77" s="22">
        <f>IF($B77="","",I77+J77)</f>
        <v/>
      </c>
      <c r="L77" s="27" t="n"/>
      <c r="M77" s="26" t="n"/>
      <c r="N77" s="26" t="n"/>
      <c r="O77" s="26" t="n"/>
    </row>
    <row r="78">
      <c r="A78" s="24" t="n"/>
      <c r="B78" s="25" t="n"/>
      <c r="C78" s="20">
        <f>IF($B78="","",IFERROR(VLOOKUP($B78,'Outlet Master'!$A$4:$G$18,2,FALSE),"?"))</f>
        <v/>
      </c>
      <c r="D78" s="20">
        <f>IF($B78="","",IFERROR(VLOOKUP($B78,'Outlet Master'!$A$4:$G$18,4,FALSE),""))</f>
        <v/>
      </c>
      <c r="E78" s="26" t="n"/>
      <c r="F78" s="26" t="n"/>
      <c r="G78" s="26" t="n"/>
      <c r="H78" s="26" t="n"/>
      <c r="I78" s="22">
        <f>IF($B78="","",SUM(E78:H78))</f>
        <v/>
      </c>
      <c r="J78" s="22">
        <f>IF($B78="","",ROUND(F78*0.05+G78*0.18+H78*0.4,2))</f>
        <v/>
      </c>
      <c r="K78" s="22">
        <f>IF($B78="","",I78+J78)</f>
        <v/>
      </c>
      <c r="L78" s="27" t="n"/>
      <c r="M78" s="26" t="n"/>
      <c r="N78" s="26" t="n"/>
      <c r="O78" s="26" t="n"/>
    </row>
    <row r="79">
      <c r="A79" s="24" t="n"/>
      <c r="B79" s="25" t="n"/>
      <c r="C79" s="20">
        <f>IF($B79="","",IFERROR(VLOOKUP($B79,'Outlet Master'!$A$4:$G$18,2,FALSE),"?"))</f>
        <v/>
      </c>
      <c r="D79" s="20">
        <f>IF($B79="","",IFERROR(VLOOKUP($B79,'Outlet Master'!$A$4:$G$18,4,FALSE),""))</f>
        <v/>
      </c>
      <c r="E79" s="26" t="n"/>
      <c r="F79" s="26" t="n"/>
      <c r="G79" s="26" t="n"/>
      <c r="H79" s="26" t="n"/>
      <c r="I79" s="22">
        <f>IF($B79="","",SUM(E79:H79))</f>
        <v/>
      </c>
      <c r="J79" s="22">
        <f>IF($B79="","",ROUND(F79*0.05+G79*0.18+H79*0.4,2))</f>
        <v/>
      </c>
      <c r="K79" s="22">
        <f>IF($B79="","",I79+J79)</f>
        <v/>
      </c>
      <c r="L79" s="27" t="n"/>
      <c r="M79" s="26" t="n"/>
      <c r="N79" s="26" t="n"/>
      <c r="O79" s="26" t="n"/>
    </row>
    <row r="80">
      <c r="A80" s="24" t="n"/>
      <c r="B80" s="25" t="n"/>
      <c r="C80" s="20">
        <f>IF($B80="","",IFERROR(VLOOKUP($B80,'Outlet Master'!$A$4:$G$18,2,FALSE),"?"))</f>
        <v/>
      </c>
      <c r="D80" s="20">
        <f>IF($B80="","",IFERROR(VLOOKUP($B80,'Outlet Master'!$A$4:$G$18,4,FALSE),""))</f>
        <v/>
      </c>
      <c r="E80" s="26" t="n"/>
      <c r="F80" s="26" t="n"/>
      <c r="G80" s="26" t="n"/>
      <c r="H80" s="26" t="n"/>
      <c r="I80" s="22">
        <f>IF($B80="","",SUM(E80:H80))</f>
        <v/>
      </c>
      <c r="J80" s="22">
        <f>IF($B80="","",ROUND(F80*0.05+G80*0.18+H80*0.4,2))</f>
        <v/>
      </c>
      <c r="K80" s="22">
        <f>IF($B80="","",I80+J80)</f>
        <v/>
      </c>
      <c r="L80" s="27" t="n"/>
      <c r="M80" s="26" t="n"/>
      <c r="N80" s="26" t="n"/>
      <c r="O80" s="26" t="n"/>
    </row>
    <row r="81">
      <c r="A81" s="24" t="n"/>
      <c r="B81" s="25" t="n"/>
      <c r="C81" s="20">
        <f>IF($B81="","",IFERROR(VLOOKUP($B81,'Outlet Master'!$A$4:$G$18,2,FALSE),"?"))</f>
        <v/>
      </c>
      <c r="D81" s="20">
        <f>IF($B81="","",IFERROR(VLOOKUP($B81,'Outlet Master'!$A$4:$G$18,4,FALSE),""))</f>
        <v/>
      </c>
      <c r="E81" s="26" t="n"/>
      <c r="F81" s="26" t="n"/>
      <c r="G81" s="26" t="n"/>
      <c r="H81" s="26" t="n"/>
      <c r="I81" s="22">
        <f>IF($B81="","",SUM(E81:H81))</f>
        <v/>
      </c>
      <c r="J81" s="22">
        <f>IF($B81="","",ROUND(F81*0.05+G81*0.18+H81*0.4,2))</f>
        <v/>
      </c>
      <c r="K81" s="22">
        <f>IF($B81="","",I81+J81)</f>
        <v/>
      </c>
      <c r="L81" s="27" t="n"/>
      <c r="M81" s="26" t="n"/>
      <c r="N81" s="26" t="n"/>
      <c r="O81" s="26" t="n"/>
    </row>
    <row r="82">
      <c r="A82" s="24" t="n"/>
      <c r="B82" s="25" t="n"/>
      <c r="C82" s="20">
        <f>IF($B82="","",IFERROR(VLOOKUP($B82,'Outlet Master'!$A$4:$G$18,2,FALSE),"?"))</f>
        <v/>
      </c>
      <c r="D82" s="20">
        <f>IF($B82="","",IFERROR(VLOOKUP($B82,'Outlet Master'!$A$4:$G$18,4,FALSE),""))</f>
        <v/>
      </c>
      <c r="E82" s="26" t="n"/>
      <c r="F82" s="26" t="n"/>
      <c r="G82" s="26" t="n"/>
      <c r="H82" s="26" t="n"/>
      <c r="I82" s="22">
        <f>IF($B82="","",SUM(E82:H82))</f>
        <v/>
      </c>
      <c r="J82" s="22">
        <f>IF($B82="","",ROUND(F82*0.05+G82*0.18+H82*0.4,2))</f>
        <v/>
      </c>
      <c r="K82" s="22">
        <f>IF($B82="","",I82+J82)</f>
        <v/>
      </c>
      <c r="L82" s="27" t="n"/>
      <c r="M82" s="26" t="n"/>
      <c r="N82" s="26" t="n"/>
      <c r="O82" s="26" t="n"/>
    </row>
    <row r="83">
      <c r="A83" s="24" t="n"/>
      <c r="B83" s="25" t="n"/>
      <c r="C83" s="20">
        <f>IF($B83="","",IFERROR(VLOOKUP($B83,'Outlet Master'!$A$4:$G$18,2,FALSE),"?"))</f>
        <v/>
      </c>
      <c r="D83" s="20">
        <f>IF($B83="","",IFERROR(VLOOKUP($B83,'Outlet Master'!$A$4:$G$18,4,FALSE),""))</f>
        <v/>
      </c>
      <c r="E83" s="26" t="n"/>
      <c r="F83" s="26" t="n"/>
      <c r="G83" s="26" t="n"/>
      <c r="H83" s="26" t="n"/>
      <c r="I83" s="22">
        <f>IF($B83="","",SUM(E83:H83))</f>
        <v/>
      </c>
      <c r="J83" s="22">
        <f>IF($B83="","",ROUND(F83*0.05+G83*0.18+H83*0.4,2))</f>
        <v/>
      </c>
      <c r="K83" s="22">
        <f>IF($B83="","",I83+J83)</f>
        <v/>
      </c>
      <c r="L83" s="27" t="n"/>
      <c r="M83" s="26" t="n"/>
      <c r="N83" s="26" t="n"/>
      <c r="O83" s="26" t="n"/>
    </row>
    <row r="84">
      <c r="A84" s="24" t="n"/>
      <c r="B84" s="25" t="n"/>
      <c r="C84" s="20">
        <f>IF($B84="","",IFERROR(VLOOKUP($B84,'Outlet Master'!$A$4:$G$18,2,FALSE),"?"))</f>
        <v/>
      </c>
      <c r="D84" s="20">
        <f>IF($B84="","",IFERROR(VLOOKUP($B84,'Outlet Master'!$A$4:$G$18,4,FALSE),""))</f>
        <v/>
      </c>
      <c r="E84" s="26" t="n"/>
      <c r="F84" s="26" t="n"/>
      <c r="G84" s="26" t="n"/>
      <c r="H84" s="26" t="n"/>
      <c r="I84" s="22">
        <f>IF($B84="","",SUM(E84:H84))</f>
        <v/>
      </c>
      <c r="J84" s="22">
        <f>IF($B84="","",ROUND(F84*0.05+G84*0.18+H84*0.4,2))</f>
        <v/>
      </c>
      <c r="K84" s="22">
        <f>IF($B84="","",I84+J84)</f>
        <v/>
      </c>
      <c r="L84" s="27" t="n"/>
      <c r="M84" s="26" t="n"/>
      <c r="N84" s="26" t="n"/>
      <c r="O84" s="26" t="n"/>
    </row>
    <row r="85">
      <c r="A85" s="24" t="n"/>
      <c r="B85" s="25" t="n"/>
      <c r="C85" s="20">
        <f>IF($B85="","",IFERROR(VLOOKUP($B85,'Outlet Master'!$A$4:$G$18,2,FALSE),"?"))</f>
        <v/>
      </c>
      <c r="D85" s="20">
        <f>IF($B85="","",IFERROR(VLOOKUP($B85,'Outlet Master'!$A$4:$G$18,4,FALSE),""))</f>
        <v/>
      </c>
      <c r="E85" s="26" t="n"/>
      <c r="F85" s="26" t="n"/>
      <c r="G85" s="26" t="n"/>
      <c r="H85" s="26" t="n"/>
      <c r="I85" s="22">
        <f>IF($B85="","",SUM(E85:H85))</f>
        <v/>
      </c>
      <c r="J85" s="22">
        <f>IF($B85="","",ROUND(F85*0.05+G85*0.18+H85*0.4,2))</f>
        <v/>
      </c>
      <c r="K85" s="22">
        <f>IF($B85="","",I85+J85)</f>
        <v/>
      </c>
      <c r="L85" s="27" t="n"/>
      <c r="M85" s="26" t="n"/>
      <c r="N85" s="26" t="n"/>
      <c r="O85" s="26" t="n"/>
    </row>
    <row r="86">
      <c r="A86" s="24" t="n"/>
      <c r="B86" s="25" t="n"/>
      <c r="C86" s="20">
        <f>IF($B86="","",IFERROR(VLOOKUP($B86,'Outlet Master'!$A$4:$G$18,2,FALSE),"?"))</f>
        <v/>
      </c>
      <c r="D86" s="20">
        <f>IF($B86="","",IFERROR(VLOOKUP($B86,'Outlet Master'!$A$4:$G$18,4,FALSE),""))</f>
        <v/>
      </c>
      <c r="E86" s="26" t="n"/>
      <c r="F86" s="26" t="n"/>
      <c r="G86" s="26" t="n"/>
      <c r="H86" s="26" t="n"/>
      <c r="I86" s="22">
        <f>IF($B86="","",SUM(E86:H86))</f>
        <v/>
      </c>
      <c r="J86" s="22">
        <f>IF($B86="","",ROUND(F86*0.05+G86*0.18+H86*0.4,2))</f>
        <v/>
      </c>
      <c r="K86" s="22">
        <f>IF($B86="","",I86+J86)</f>
        <v/>
      </c>
      <c r="L86" s="27" t="n"/>
      <c r="M86" s="26" t="n"/>
      <c r="N86" s="26" t="n"/>
      <c r="O86" s="26" t="n"/>
    </row>
    <row r="87">
      <c r="A87" s="24" t="n"/>
      <c r="B87" s="25" t="n"/>
      <c r="C87" s="20">
        <f>IF($B87="","",IFERROR(VLOOKUP($B87,'Outlet Master'!$A$4:$G$18,2,FALSE),"?"))</f>
        <v/>
      </c>
      <c r="D87" s="20">
        <f>IF($B87="","",IFERROR(VLOOKUP($B87,'Outlet Master'!$A$4:$G$18,4,FALSE),""))</f>
        <v/>
      </c>
      <c r="E87" s="26" t="n"/>
      <c r="F87" s="26" t="n"/>
      <c r="G87" s="26" t="n"/>
      <c r="H87" s="26" t="n"/>
      <c r="I87" s="22">
        <f>IF($B87="","",SUM(E87:H87))</f>
        <v/>
      </c>
      <c r="J87" s="22">
        <f>IF($B87="","",ROUND(F87*0.05+G87*0.18+H87*0.4,2))</f>
        <v/>
      </c>
      <c r="K87" s="22">
        <f>IF($B87="","",I87+J87)</f>
        <v/>
      </c>
      <c r="L87" s="27" t="n"/>
      <c r="M87" s="26" t="n"/>
      <c r="N87" s="26" t="n"/>
      <c r="O87" s="26" t="n"/>
    </row>
    <row r="88">
      <c r="A88" s="24" t="n"/>
      <c r="B88" s="25" t="n"/>
      <c r="C88" s="20">
        <f>IF($B88="","",IFERROR(VLOOKUP($B88,'Outlet Master'!$A$4:$G$18,2,FALSE),"?"))</f>
        <v/>
      </c>
      <c r="D88" s="20">
        <f>IF($B88="","",IFERROR(VLOOKUP($B88,'Outlet Master'!$A$4:$G$18,4,FALSE),""))</f>
        <v/>
      </c>
      <c r="E88" s="26" t="n"/>
      <c r="F88" s="26" t="n"/>
      <c r="G88" s="26" t="n"/>
      <c r="H88" s="26" t="n"/>
      <c r="I88" s="22">
        <f>IF($B88="","",SUM(E88:H88))</f>
        <v/>
      </c>
      <c r="J88" s="22">
        <f>IF($B88="","",ROUND(F88*0.05+G88*0.18+H88*0.4,2))</f>
        <v/>
      </c>
      <c r="K88" s="22">
        <f>IF($B88="","",I88+J88)</f>
        <v/>
      </c>
      <c r="L88" s="27" t="n"/>
      <c r="M88" s="26" t="n"/>
      <c r="N88" s="26" t="n"/>
      <c r="O88" s="26" t="n"/>
    </row>
    <row r="89">
      <c r="A89" s="24" t="n"/>
      <c r="B89" s="25" t="n"/>
      <c r="C89" s="20">
        <f>IF($B89="","",IFERROR(VLOOKUP($B89,'Outlet Master'!$A$4:$G$18,2,FALSE),"?"))</f>
        <v/>
      </c>
      <c r="D89" s="20">
        <f>IF($B89="","",IFERROR(VLOOKUP($B89,'Outlet Master'!$A$4:$G$18,4,FALSE),""))</f>
        <v/>
      </c>
      <c r="E89" s="26" t="n"/>
      <c r="F89" s="26" t="n"/>
      <c r="G89" s="26" t="n"/>
      <c r="H89" s="26" t="n"/>
      <c r="I89" s="22">
        <f>IF($B89="","",SUM(E89:H89))</f>
        <v/>
      </c>
      <c r="J89" s="22">
        <f>IF($B89="","",ROUND(F89*0.05+G89*0.18+H89*0.4,2))</f>
        <v/>
      </c>
      <c r="K89" s="22">
        <f>IF($B89="","",I89+J89)</f>
        <v/>
      </c>
      <c r="L89" s="27" t="n"/>
      <c r="M89" s="26" t="n"/>
      <c r="N89" s="26" t="n"/>
      <c r="O89" s="26" t="n"/>
    </row>
    <row r="90">
      <c r="A90" s="24" t="n"/>
      <c r="B90" s="25" t="n"/>
      <c r="C90" s="20">
        <f>IF($B90="","",IFERROR(VLOOKUP($B90,'Outlet Master'!$A$4:$G$18,2,FALSE),"?"))</f>
        <v/>
      </c>
      <c r="D90" s="20">
        <f>IF($B90="","",IFERROR(VLOOKUP($B90,'Outlet Master'!$A$4:$G$18,4,FALSE),""))</f>
        <v/>
      </c>
      <c r="E90" s="26" t="n"/>
      <c r="F90" s="26" t="n"/>
      <c r="G90" s="26" t="n"/>
      <c r="H90" s="26" t="n"/>
      <c r="I90" s="22">
        <f>IF($B90="","",SUM(E90:H90))</f>
        <v/>
      </c>
      <c r="J90" s="22">
        <f>IF($B90="","",ROUND(F90*0.05+G90*0.18+H90*0.4,2))</f>
        <v/>
      </c>
      <c r="K90" s="22">
        <f>IF($B90="","",I90+J90)</f>
        <v/>
      </c>
      <c r="L90" s="27" t="n"/>
      <c r="M90" s="26" t="n"/>
      <c r="N90" s="26" t="n"/>
      <c r="O90" s="26" t="n"/>
    </row>
    <row r="91">
      <c r="A91" s="24" t="n"/>
      <c r="B91" s="25" t="n"/>
      <c r="C91" s="20">
        <f>IF($B91="","",IFERROR(VLOOKUP($B91,'Outlet Master'!$A$4:$G$18,2,FALSE),"?"))</f>
        <v/>
      </c>
      <c r="D91" s="20">
        <f>IF($B91="","",IFERROR(VLOOKUP($B91,'Outlet Master'!$A$4:$G$18,4,FALSE),""))</f>
        <v/>
      </c>
      <c r="E91" s="26" t="n"/>
      <c r="F91" s="26" t="n"/>
      <c r="G91" s="26" t="n"/>
      <c r="H91" s="26" t="n"/>
      <c r="I91" s="22">
        <f>IF($B91="","",SUM(E91:H91))</f>
        <v/>
      </c>
      <c r="J91" s="22">
        <f>IF($B91="","",ROUND(F91*0.05+G91*0.18+H91*0.4,2))</f>
        <v/>
      </c>
      <c r="K91" s="22">
        <f>IF($B91="","",I91+J91)</f>
        <v/>
      </c>
      <c r="L91" s="27" t="n"/>
      <c r="M91" s="26" t="n"/>
      <c r="N91" s="26" t="n"/>
      <c r="O91" s="26" t="n"/>
    </row>
    <row r="92">
      <c r="A92" s="24" t="n"/>
      <c r="B92" s="25" t="n"/>
      <c r="C92" s="20">
        <f>IF($B92="","",IFERROR(VLOOKUP($B92,'Outlet Master'!$A$4:$G$18,2,FALSE),"?"))</f>
        <v/>
      </c>
      <c r="D92" s="20">
        <f>IF($B92="","",IFERROR(VLOOKUP($B92,'Outlet Master'!$A$4:$G$18,4,FALSE),""))</f>
        <v/>
      </c>
      <c r="E92" s="26" t="n"/>
      <c r="F92" s="26" t="n"/>
      <c r="G92" s="26" t="n"/>
      <c r="H92" s="26" t="n"/>
      <c r="I92" s="22">
        <f>IF($B92="","",SUM(E92:H92))</f>
        <v/>
      </c>
      <c r="J92" s="22">
        <f>IF($B92="","",ROUND(F92*0.05+G92*0.18+H92*0.4,2))</f>
        <v/>
      </c>
      <c r="K92" s="22">
        <f>IF($B92="","",I92+J92)</f>
        <v/>
      </c>
      <c r="L92" s="27" t="n"/>
      <c r="M92" s="26" t="n"/>
      <c r="N92" s="26" t="n"/>
      <c r="O92" s="26" t="n"/>
    </row>
    <row r="93">
      <c r="A93" s="24" t="n"/>
      <c r="B93" s="25" t="n"/>
      <c r="C93" s="20">
        <f>IF($B93="","",IFERROR(VLOOKUP($B93,'Outlet Master'!$A$4:$G$18,2,FALSE),"?"))</f>
        <v/>
      </c>
      <c r="D93" s="20">
        <f>IF($B93="","",IFERROR(VLOOKUP($B93,'Outlet Master'!$A$4:$G$18,4,FALSE),""))</f>
        <v/>
      </c>
      <c r="E93" s="26" t="n"/>
      <c r="F93" s="26" t="n"/>
      <c r="G93" s="26" t="n"/>
      <c r="H93" s="26" t="n"/>
      <c r="I93" s="22">
        <f>IF($B93="","",SUM(E93:H93))</f>
        <v/>
      </c>
      <c r="J93" s="22">
        <f>IF($B93="","",ROUND(F93*0.05+G93*0.18+H93*0.4,2))</f>
        <v/>
      </c>
      <c r="K93" s="22">
        <f>IF($B93="","",I93+J93)</f>
        <v/>
      </c>
      <c r="L93" s="27" t="n"/>
      <c r="M93" s="26" t="n"/>
      <c r="N93" s="26" t="n"/>
      <c r="O93" s="26" t="n"/>
    </row>
    <row r="94">
      <c r="A94" s="24" t="n"/>
      <c r="B94" s="25" t="n"/>
      <c r="C94" s="20">
        <f>IF($B94="","",IFERROR(VLOOKUP($B94,'Outlet Master'!$A$4:$G$18,2,FALSE),"?"))</f>
        <v/>
      </c>
      <c r="D94" s="20">
        <f>IF($B94="","",IFERROR(VLOOKUP($B94,'Outlet Master'!$A$4:$G$18,4,FALSE),""))</f>
        <v/>
      </c>
      <c r="E94" s="26" t="n"/>
      <c r="F94" s="26" t="n"/>
      <c r="G94" s="26" t="n"/>
      <c r="H94" s="26" t="n"/>
      <c r="I94" s="22">
        <f>IF($B94="","",SUM(E94:H94))</f>
        <v/>
      </c>
      <c r="J94" s="22">
        <f>IF($B94="","",ROUND(F94*0.05+G94*0.18+H94*0.4,2))</f>
        <v/>
      </c>
      <c r="K94" s="22">
        <f>IF($B94="","",I94+J94)</f>
        <v/>
      </c>
      <c r="L94" s="27" t="n"/>
      <c r="M94" s="26" t="n"/>
      <c r="N94" s="26" t="n"/>
      <c r="O94" s="26" t="n"/>
    </row>
    <row r="95">
      <c r="A95" s="24" t="n"/>
      <c r="B95" s="25" t="n"/>
      <c r="C95" s="20">
        <f>IF($B95="","",IFERROR(VLOOKUP($B95,'Outlet Master'!$A$4:$G$18,2,FALSE),"?"))</f>
        <v/>
      </c>
      <c r="D95" s="20">
        <f>IF($B95="","",IFERROR(VLOOKUP($B95,'Outlet Master'!$A$4:$G$18,4,FALSE),""))</f>
        <v/>
      </c>
      <c r="E95" s="26" t="n"/>
      <c r="F95" s="26" t="n"/>
      <c r="G95" s="26" t="n"/>
      <c r="H95" s="26" t="n"/>
      <c r="I95" s="22">
        <f>IF($B95="","",SUM(E95:H95))</f>
        <v/>
      </c>
      <c r="J95" s="22">
        <f>IF($B95="","",ROUND(F95*0.05+G95*0.18+H95*0.4,2))</f>
        <v/>
      </c>
      <c r="K95" s="22">
        <f>IF($B95="","",I95+J95)</f>
        <v/>
      </c>
      <c r="L95" s="27" t="n"/>
      <c r="M95" s="26" t="n"/>
      <c r="N95" s="26" t="n"/>
      <c r="O95" s="26" t="n"/>
    </row>
    <row r="96">
      <c r="A96" s="24" t="n"/>
      <c r="B96" s="25" t="n"/>
      <c r="C96" s="20">
        <f>IF($B96="","",IFERROR(VLOOKUP($B96,'Outlet Master'!$A$4:$G$18,2,FALSE),"?"))</f>
        <v/>
      </c>
      <c r="D96" s="20">
        <f>IF($B96="","",IFERROR(VLOOKUP($B96,'Outlet Master'!$A$4:$G$18,4,FALSE),""))</f>
        <v/>
      </c>
      <c r="E96" s="26" t="n"/>
      <c r="F96" s="26" t="n"/>
      <c r="G96" s="26" t="n"/>
      <c r="H96" s="26" t="n"/>
      <c r="I96" s="22">
        <f>IF($B96="","",SUM(E96:H96))</f>
        <v/>
      </c>
      <c r="J96" s="22">
        <f>IF($B96="","",ROUND(F96*0.05+G96*0.18+H96*0.4,2))</f>
        <v/>
      </c>
      <c r="K96" s="22">
        <f>IF($B96="","",I96+J96)</f>
        <v/>
      </c>
      <c r="L96" s="27" t="n"/>
      <c r="M96" s="26" t="n"/>
      <c r="N96" s="26" t="n"/>
      <c r="O96" s="26" t="n"/>
    </row>
    <row r="97">
      <c r="A97" s="24" t="n"/>
      <c r="B97" s="25" t="n"/>
      <c r="C97" s="20">
        <f>IF($B97="","",IFERROR(VLOOKUP($B97,'Outlet Master'!$A$4:$G$18,2,FALSE),"?"))</f>
        <v/>
      </c>
      <c r="D97" s="20">
        <f>IF($B97="","",IFERROR(VLOOKUP($B97,'Outlet Master'!$A$4:$G$18,4,FALSE),""))</f>
        <v/>
      </c>
      <c r="E97" s="26" t="n"/>
      <c r="F97" s="26" t="n"/>
      <c r="G97" s="26" t="n"/>
      <c r="H97" s="26" t="n"/>
      <c r="I97" s="22">
        <f>IF($B97="","",SUM(E97:H97))</f>
        <v/>
      </c>
      <c r="J97" s="22">
        <f>IF($B97="","",ROUND(F97*0.05+G97*0.18+H97*0.4,2))</f>
        <v/>
      </c>
      <c r="K97" s="22">
        <f>IF($B97="","",I97+J97)</f>
        <v/>
      </c>
      <c r="L97" s="27" t="n"/>
      <c r="M97" s="26" t="n"/>
      <c r="N97" s="26" t="n"/>
      <c r="O97" s="26" t="n"/>
    </row>
    <row r="98">
      <c r="A98" s="24" t="n"/>
      <c r="B98" s="25" t="n"/>
      <c r="C98" s="20">
        <f>IF($B98="","",IFERROR(VLOOKUP($B98,'Outlet Master'!$A$4:$G$18,2,FALSE),"?"))</f>
        <v/>
      </c>
      <c r="D98" s="20">
        <f>IF($B98="","",IFERROR(VLOOKUP($B98,'Outlet Master'!$A$4:$G$18,4,FALSE),""))</f>
        <v/>
      </c>
      <c r="E98" s="26" t="n"/>
      <c r="F98" s="26" t="n"/>
      <c r="G98" s="26" t="n"/>
      <c r="H98" s="26" t="n"/>
      <c r="I98" s="22">
        <f>IF($B98="","",SUM(E98:H98))</f>
        <v/>
      </c>
      <c r="J98" s="22">
        <f>IF($B98="","",ROUND(F98*0.05+G98*0.18+H98*0.4,2))</f>
        <v/>
      </c>
      <c r="K98" s="22">
        <f>IF($B98="","",I98+J98)</f>
        <v/>
      </c>
      <c r="L98" s="27" t="n"/>
      <c r="M98" s="26" t="n"/>
      <c r="N98" s="26" t="n"/>
      <c r="O98" s="26" t="n"/>
    </row>
    <row r="99">
      <c r="A99" s="24" t="n"/>
      <c r="B99" s="25" t="n"/>
      <c r="C99" s="20">
        <f>IF($B99="","",IFERROR(VLOOKUP($B99,'Outlet Master'!$A$4:$G$18,2,FALSE),"?"))</f>
        <v/>
      </c>
      <c r="D99" s="20">
        <f>IF($B99="","",IFERROR(VLOOKUP($B99,'Outlet Master'!$A$4:$G$18,4,FALSE),""))</f>
        <v/>
      </c>
      <c r="E99" s="26" t="n"/>
      <c r="F99" s="26" t="n"/>
      <c r="G99" s="26" t="n"/>
      <c r="H99" s="26" t="n"/>
      <c r="I99" s="22">
        <f>IF($B99="","",SUM(E99:H99))</f>
        <v/>
      </c>
      <c r="J99" s="22">
        <f>IF($B99="","",ROUND(F99*0.05+G99*0.18+H99*0.4,2))</f>
        <v/>
      </c>
      <c r="K99" s="22">
        <f>IF($B99="","",I99+J99)</f>
        <v/>
      </c>
      <c r="L99" s="27" t="n"/>
      <c r="M99" s="26" t="n"/>
      <c r="N99" s="26" t="n"/>
      <c r="O99" s="26" t="n"/>
    </row>
    <row r="100">
      <c r="A100" s="24" t="n"/>
      <c r="B100" s="25" t="n"/>
      <c r="C100" s="20">
        <f>IF($B100="","",IFERROR(VLOOKUP($B100,'Outlet Master'!$A$4:$G$18,2,FALSE),"?"))</f>
        <v/>
      </c>
      <c r="D100" s="20">
        <f>IF($B100="","",IFERROR(VLOOKUP($B100,'Outlet Master'!$A$4:$G$18,4,FALSE),""))</f>
        <v/>
      </c>
      <c r="E100" s="26" t="n"/>
      <c r="F100" s="26" t="n"/>
      <c r="G100" s="26" t="n"/>
      <c r="H100" s="26" t="n"/>
      <c r="I100" s="22">
        <f>IF($B100="","",SUM(E100:H100))</f>
        <v/>
      </c>
      <c r="J100" s="22">
        <f>IF($B100="","",ROUND(F100*0.05+G100*0.18+H100*0.4,2))</f>
        <v/>
      </c>
      <c r="K100" s="22">
        <f>IF($B100="","",I100+J100)</f>
        <v/>
      </c>
      <c r="L100" s="27" t="n"/>
      <c r="M100" s="26" t="n"/>
      <c r="N100" s="26" t="n"/>
      <c r="O100" s="26" t="n"/>
    </row>
    <row r="101">
      <c r="A101" s="24" t="n"/>
      <c r="B101" s="25" t="n"/>
      <c r="C101" s="20">
        <f>IF($B101="","",IFERROR(VLOOKUP($B101,'Outlet Master'!$A$4:$G$18,2,FALSE),"?"))</f>
        <v/>
      </c>
      <c r="D101" s="20">
        <f>IF($B101="","",IFERROR(VLOOKUP($B101,'Outlet Master'!$A$4:$G$18,4,FALSE),""))</f>
        <v/>
      </c>
      <c r="E101" s="26" t="n"/>
      <c r="F101" s="26" t="n"/>
      <c r="G101" s="26" t="n"/>
      <c r="H101" s="26" t="n"/>
      <c r="I101" s="22">
        <f>IF($B101="","",SUM(E101:H101))</f>
        <v/>
      </c>
      <c r="J101" s="22">
        <f>IF($B101="","",ROUND(F101*0.05+G101*0.18+H101*0.4,2))</f>
        <v/>
      </c>
      <c r="K101" s="22">
        <f>IF($B101="","",I101+J101)</f>
        <v/>
      </c>
      <c r="L101" s="27" t="n"/>
      <c r="M101" s="26" t="n"/>
      <c r="N101" s="26" t="n"/>
      <c r="O101" s="26" t="n"/>
    </row>
    <row r="102">
      <c r="A102" s="24" t="n"/>
      <c r="B102" s="25" t="n"/>
      <c r="C102" s="20">
        <f>IF($B102="","",IFERROR(VLOOKUP($B102,'Outlet Master'!$A$4:$G$18,2,FALSE),"?"))</f>
        <v/>
      </c>
      <c r="D102" s="20">
        <f>IF($B102="","",IFERROR(VLOOKUP($B102,'Outlet Master'!$A$4:$G$18,4,FALSE),""))</f>
        <v/>
      </c>
      <c r="E102" s="26" t="n"/>
      <c r="F102" s="26" t="n"/>
      <c r="G102" s="26" t="n"/>
      <c r="H102" s="26" t="n"/>
      <c r="I102" s="22">
        <f>IF($B102="","",SUM(E102:H102))</f>
        <v/>
      </c>
      <c r="J102" s="22">
        <f>IF($B102="","",ROUND(F102*0.05+G102*0.18+H102*0.4,2))</f>
        <v/>
      </c>
      <c r="K102" s="22">
        <f>IF($B102="","",I102+J102)</f>
        <v/>
      </c>
      <c r="L102" s="27" t="n"/>
      <c r="M102" s="26" t="n"/>
      <c r="N102" s="26" t="n"/>
      <c r="O102" s="26" t="n"/>
    </row>
    <row r="103">
      <c r="A103" s="24" t="n"/>
      <c r="B103" s="25" t="n"/>
      <c r="C103" s="20">
        <f>IF($B103="","",IFERROR(VLOOKUP($B103,'Outlet Master'!$A$4:$G$18,2,FALSE),"?"))</f>
        <v/>
      </c>
      <c r="D103" s="20">
        <f>IF($B103="","",IFERROR(VLOOKUP($B103,'Outlet Master'!$A$4:$G$18,4,FALSE),""))</f>
        <v/>
      </c>
      <c r="E103" s="26" t="n"/>
      <c r="F103" s="26" t="n"/>
      <c r="G103" s="26" t="n"/>
      <c r="H103" s="26" t="n"/>
      <c r="I103" s="22">
        <f>IF($B103="","",SUM(E103:H103))</f>
        <v/>
      </c>
      <c r="J103" s="22">
        <f>IF($B103="","",ROUND(F103*0.05+G103*0.18+H103*0.4,2))</f>
        <v/>
      </c>
      <c r="K103" s="22">
        <f>IF($B103="","",I103+J103)</f>
        <v/>
      </c>
      <c r="L103" s="27" t="n"/>
      <c r="M103" s="26" t="n"/>
      <c r="N103" s="26" t="n"/>
      <c r="O103" s="26" t="n"/>
    </row>
    <row r="104">
      <c r="A104" s="24" t="n"/>
      <c r="B104" s="25" t="n"/>
      <c r="C104" s="20">
        <f>IF($B104="","",IFERROR(VLOOKUP($B104,'Outlet Master'!$A$4:$G$18,2,FALSE),"?"))</f>
        <v/>
      </c>
      <c r="D104" s="20">
        <f>IF($B104="","",IFERROR(VLOOKUP($B104,'Outlet Master'!$A$4:$G$18,4,FALSE),""))</f>
        <v/>
      </c>
      <c r="E104" s="26" t="n"/>
      <c r="F104" s="26" t="n"/>
      <c r="G104" s="26" t="n"/>
      <c r="H104" s="26" t="n"/>
      <c r="I104" s="22">
        <f>IF($B104="","",SUM(E104:H104))</f>
        <v/>
      </c>
      <c r="J104" s="22">
        <f>IF($B104="","",ROUND(F104*0.05+G104*0.18+H104*0.4,2))</f>
        <v/>
      </c>
      <c r="K104" s="22">
        <f>IF($B104="","",I104+J104)</f>
        <v/>
      </c>
      <c r="L104" s="27" t="n"/>
      <c r="M104" s="26" t="n"/>
      <c r="N104" s="26" t="n"/>
      <c r="O104" s="26" t="n"/>
    </row>
    <row r="105">
      <c r="A105" s="24" t="n"/>
      <c r="B105" s="25" t="n"/>
      <c r="C105" s="20">
        <f>IF($B105="","",IFERROR(VLOOKUP($B105,'Outlet Master'!$A$4:$G$18,2,FALSE),"?"))</f>
        <v/>
      </c>
      <c r="D105" s="20">
        <f>IF($B105="","",IFERROR(VLOOKUP($B105,'Outlet Master'!$A$4:$G$18,4,FALSE),""))</f>
        <v/>
      </c>
      <c r="E105" s="26" t="n"/>
      <c r="F105" s="26" t="n"/>
      <c r="G105" s="26" t="n"/>
      <c r="H105" s="26" t="n"/>
      <c r="I105" s="22">
        <f>IF($B105="","",SUM(E105:H105))</f>
        <v/>
      </c>
      <c r="J105" s="22">
        <f>IF($B105="","",ROUND(F105*0.05+G105*0.18+H105*0.4,2))</f>
        <v/>
      </c>
      <c r="K105" s="22">
        <f>IF($B105="","",I105+J105)</f>
        <v/>
      </c>
      <c r="L105" s="27" t="n"/>
      <c r="M105" s="26" t="n"/>
      <c r="N105" s="26" t="n"/>
      <c r="O105" s="26" t="n"/>
    </row>
    <row r="106">
      <c r="A106" s="24" t="n"/>
      <c r="B106" s="25" t="n"/>
      <c r="C106" s="20">
        <f>IF($B106="","",IFERROR(VLOOKUP($B106,'Outlet Master'!$A$4:$G$18,2,FALSE),"?"))</f>
        <v/>
      </c>
      <c r="D106" s="20">
        <f>IF($B106="","",IFERROR(VLOOKUP($B106,'Outlet Master'!$A$4:$G$18,4,FALSE),""))</f>
        <v/>
      </c>
      <c r="E106" s="26" t="n"/>
      <c r="F106" s="26" t="n"/>
      <c r="G106" s="26" t="n"/>
      <c r="H106" s="26" t="n"/>
      <c r="I106" s="22">
        <f>IF($B106="","",SUM(E106:H106))</f>
        <v/>
      </c>
      <c r="J106" s="22">
        <f>IF($B106="","",ROUND(F106*0.05+G106*0.18+H106*0.4,2))</f>
        <v/>
      </c>
      <c r="K106" s="22">
        <f>IF($B106="","",I106+J106)</f>
        <v/>
      </c>
      <c r="L106" s="27" t="n"/>
      <c r="M106" s="26" t="n"/>
      <c r="N106" s="26" t="n"/>
      <c r="O106" s="26" t="n"/>
    </row>
    <row r="107">
      <c r="A107" s="24" t="n"/>
      <c r="B107" s="25" t="n"/>
      <c r="C107" s="20">
        <f>IF($B107="","",IFERROR(VLOOKUP($B107,'Outlet Master'!$A$4:$G$18,2,FALSE),"?"))</f>
        <v/>
      </c>
      <c r="D107" s="20">
        <f>IF($B107="","",IFERROR(VLOOKUP($B107,'Outlet Master'!$A$4:$G$18,4,FALSE),""))</f>
        <v/>
      </c>
      <c r="E107" s="26" t="n"/>
      <c r="F107" s="26" t="n"/>
      <c r="G107" s="26" t="n"/>
      <c r="H107" s="26" t="n"/>
      <c r="I107" s="22">
        <f>IF($B107="","",SUM(E107:H107))</f>
        <v/>
      </c>
      <c r="J107" s="22">
        <f>IF($B107="","",ROUND(F107*0.05+G107*0.18+H107*0.4,2))</f>
        <v/>
      </c>
      <c r="K107" s="22">
        <f>IF($B107="","",I107+J107)</f>
        <v/>
      </c>
      <c r="L107" s="27" t="n"/>
      <c r="M107" s="26" t="n"/>
      <c r="N107" s="26" t="n"/>
      <c r="O107" s="26" t="n"/>
    </row>
    <row r="108">
      <c r="A108" s="24" t="n"/>
      <c r="B108" s="25" t="n"/>
      <c r="C108" s="20">
        <f>IF($B108="","",IFERROR(VLOOKUP($B108,'Outlet Master'!$A$4:$G$18,2,FALSE),"?"))</f>
        <v/>
      </c>
      <c r="D108" s="20">
        <f>IF($B108="","",IFERROR(VLOOKUP($B108,'Outlet Master'!$A$4:$G$18,4,FALSE),""))</f>
        <v/>
      </c>
      <c r="E108" s="26" t="n"/>
      <c r="F108" s="26" t="n"/>
      <c r="G108" s="26" t="n"/>
      <c r="H108" s="26" t="n"/>
      <c r="I108" s="22">
        <f>IF($B108="","",SUM(E108:H108))</f>
        <v/>
      </c>
      <c r="J108" s="22">
        <f>IF($B108="","",ROUND(F108*0.05+G108*0.18+H108*0.4,2))</f>
        <v/>
      </c>
      <c r="K108" s="22">
        <f>IF($B108="","",I108+J108)</f>
        <v/>
      </c>
      <c r="L108" s="27" t="n"/>
      <c r="M108" s="26" t="n"/>
      <c r="N108" s="26" t="n"/>
      <c r="O108" s="26" t="n"/>
    </row>
    <row r="109">
      <c r="A109" s="24" t="n"/>
      <c r="B109" s="25" t="n"/>
      <c r="C109" s="20">
        <f>IF($B109="","",IFERROR(VLOOKUP($B109,'Outlet Master'!$A$4:$G$18,2,FALSE),"?"))</f>
        <v/>
      </c>
      <c r="D109" s="20">
        <f>IF($B109="","",IFERROR(VLOOKUP($B109,'Outlet Master'!$A$4:$G$18,4,FALSE),""))</f>
        <v/>
      </c>
      <c r="E109" s="26" t="n"/>
      <c r="F109" s="26" t="n"/>
      <c r="G109" s="26" t="n"/>
      <c r="H109" s="26" t="n"/>
      <c r="I109" s="22">
        <f>IF($B109="","",SUM(E109:H109))</f>
        <v/>
      </c>
      <c r="J109" s="22">
        <f>IF($B109="","",ROUND(F109*0.05+G109*0.18+H109*0.4,2))</f>
        <v/>
      </c>
      <c r="K109" s="22">
        <f>IF($B109="","",I109+J109)</f>
        <v/>
      </c>
      <c r="L109" s="27" t="n"/>
      <c r="M109" s="26" t="n"/>
      <c r="N109" s="26" t="n"/>
      <c r="O109" s="26" t="n"/>
    </row>
    <row r="110">
      <c r="A110" s="24" t="n"/>
      <c r="B110" s="25" t="n"/>
      <c r="C110" s="20">
        <f>IF($B110="","",IFERROR(VLOOKUP($B110,'Outlet Master'!$A$4:$G$18,2,FALSE),"?"))</f>
        <v/>
      </c>
      <c r="D110" s="20">
        <f>IF($B110="","",IFERROR(VLOOKUP($B110,'Outlet Master'!$A$4:$G$18,4,FALSE),""))</f>
        <v/>
      </c>
      <c r="E110" s="26" t="n"/>
      <c r="F110" s="26" t="n"/>
      <c r="G110" s="26" t="n"/>
      <c r="H110" s="26" t="n"/>
      <c r="I110" s="22">
        <f>IF($B110="","",SUM(E110:H110))</f>
        <v/>
      </c>
      <c r="J110" s="22">
        <f>IF($B110="","",ROUND(F110*0.05+G110*0.18+H110*0.4,2))</f>
        <v/>
      </c>
      <c r="K110" s="22">
        <f>IF($B110="","",I110+J110)</f>
        <v/>
      </c>
      <c r="L110" s="27" t="n"/>
      <c r="M110" s="26" t="n"/>
      <c r="N110" s="26" t="n"/>
      <c r="O110" s="26" t="n"/>
    </row>
    <row r="111">
      <c r="A111" s="24" t="n"/>
      <c r="B111" s="25" t="n"/>
      <c r="C111" s="20">
        <f>IF($B111="","",IFERROR(VLOOKUP($B111,'Outlet Master'!$A$4:$G$18,2,FALSE),"?"))</f>
        <v/>
      </c>
      <c r="D111" s="20">
        <f>IF($B111="","",IFERROR(VLOOKUP($B111,'Outlet Master'!$A$4:$G$18,4,FALSE),""))</f>
        <v/>
      </c>
      <c r="E111" s="26" t="n"/>
      <c r="F111" s="26" t="n"/>
      <c r="G111" s="26" t="n"/>
      <c r="H111" s="26" t="n"/>
      <c r="I111" s="22">
        <f>IF($B111="","",SUM(E111:H111))</f>
        <v/>
      </c>
      <c r="J111" s="22">
        <f>IF($B111="","",ROUND(F111*0.05+G111*0.18+H111*0.4,2))</f>
        <v/>
      </c>
      <c r="K111" s="22">
        <f>IF($B111="","",I111+J111)</f>
        <v/>
      </c>
      <c r="L111" s="27" t="n"/>
      <c r="M111" s="26" t="n"/>
      <c r="N111" s="26" t="n"/>
      <c r="O111" s="26" t="n"/>
    </row>
    <row r="112">
      <c r="A112" s="24" t="n"/>
      <c r="B112" s="25" t="n"/>
      <c r="C112" s="20">
        <f>IF($B112="","",IFERROR(VLOOKUP($B112,'Outlet Master'!$A$4:$G$18,2,FALSE),"?"))</f>
        <v/>
      </c>
      <c r="D112" s="20">
        <f>IF($B112="","",IFERROR(VLOOKUP($B112,'Outlet Master'!$A$4:$G$18,4,FALSE),""))</f>
        <v/>
      </c>
      <c r="E112" s="26" t="n"/>
      <c r="F112" s="26" t="n"/>
      <c r="G112" s="26" t="n"/>
      <c r="H112" s="26" t="n"/>
      <c r="I112" s="22">
        <f>IF($B112="","",SUM(E112:H112))</f>
        <v/>
      </c>
      <c r="J112" s="22">
        <f>IF($B112="","",ROUND(F112*0.05+G112*0.18+H112*0.4,2))</f>
        <v/>
      </c>
      <c r="K112" s="22">
        <f>IF($B112="","",I112+J112)</f>
        <v/>
      </c>
      <c r="L112" s="27" t="n"/>
      <c r="M112" s="26" t="n"/>
      <c r="N112" s="26" t="n"/>
      <c r="O112" s="26" t="n"/>
    </row>
    <row r="113">
      <c r="A113" s="24" t="n"/>
      <c r="B113" s="25" t="n"/>
      <c r="C113" s="20">
        <f>IF($B113="","",IFERROR(VLOOKUP($B113,'Outlet Master'!$A$4:$G$18,2,FALSE),"?"))</f>
        <v/>
      </c>
      <c r="D113" s="20">
        <f>IF($B113="","",IFERROR(VLOOKUP($B113,'Outlet Master'!$A$4:$G$18,4,FALSE),""))</f>
        <v/>
      </c>
      <c r="E113" s="26" t="n"/>
      <c r="F113" s="26" t="n"/>
      <c r="G113" s="26" t="n"/>
      <c r="H113" s="26" t="n"/>
      <c r="I113" s="22">
        <f>IF($B113="","",SUM(E113:H113))</f>
        <v/>
      </c>
      <c r="J113" s="22">
        <f>IF($B113="","",ROUND(F113*0.05+G113*0.18+H113*0.4,2))</f>
        <v/>
      </c>
      <c r="K113" s="22">
        <f>IF($B113="","",I113+J113)</f>
        <v/>
      </c>
      <c r="L113" s="27" t="n"/>
      <c r="M113" s="26" t="n"/>
      <c r="N113" s="26" t="n"/>
      <c r="O113" s="26" t="n"/>
    </row>
    <row r="114">
      <c r="A114" s="24" t="n"/>
      <c r="B114" s="25" t="n"/>
      <c r="C114" s="20">
        <f>IF($B114="","",IFERROR(VLOOKUP($B114,'Outlet Master'!$A$4:$G$18,2,FALSE),"?"))</f>
        <v/>
      </c>
      <c r="D114" s="20">
        <f>IF($B114="","",IFERROR(VLOOKUP($B114,'Outlet Master'!$A$4:$G$18,4,FALSE),""))</f>
        <v/>
      </c>
      <c r="E114" s="26" t="n"/>
      <c r="F114" s="26" t="n"/>
      <c r="G114" s="26" t="n"/>
      <c r="H114" s="26" t="n"/>
      <c r="I114" s="22">
        <f>IF($B114="","",SUM(E114:H114))</f>
        <v/>
      </c>
      <c r="J114" s="22">
        <f>IF($B114="","",ROUND(F114*0.05+G114*0.18+H114*0.4,2))</f>
        <v/>
      </c>
      <c r="K114" s="22">
        <f>IF($B114="","",I114+J114)</f>
        <v/>
      </c>
      <c r="L114" s="27" t="n"/>
      <c r="M114" s="26" t="n"/>
      <c r="N114" s="26" t="n"/>
      <c r="O114" s="26" t="n"/>
    </row>
    <row r="115">
      <c r="A115" s="24" t="n"/>
      <c r="B115" s="25" t="n"/>
      <c r="C115" s="20">
        <f>IF($B115="","",IFERROR(VLOOKUP($B115,'Outlet Master'!$A$4:$G$18,2,FALSE),"?"))</f>
        <v/>
      </c>
      <c r="D115" s="20">
        <f>IF($B115="","",IFERROR(VLOOKUP($B115,'Outlet Master'!$A$4:$G$18,4,FALSE),""))</f>
        <v/>
      </c>
      <c r="E115" s="26" t="n"/>
      <c r="F115" s="26" t="n"/>
      <c r="G115" s="26" t="n"/>
      <c r="H115" s="26" t="n"/>
      <c r="I115" s="22">
        <f>IF($B115="","",SUM(E115:H115))</f>
        <v/>
      </c>
      <c r="J115" s="22">
        <f>IF($B115="","",ROUND(F115*0.05+G115*0.18+H115*0.4,2))</f>
        <v/>
      </c>
      <c r="K115" s="22">
        <f>IF($B115="","",I115+J115)</f>
        <v/>
      </c>
      <c r="L115" s="27" t="n"/>
      <c r="M115" s="26" t="n"/>
      <c r="N115" s="26" t="n"/>
      <c r="O115" s="26" t="n"/>
    </row>
    <row r="116">
      <c r="A116" s="24" t="n"/>
      <c r="B116" s="25" t="n"/>
      <c r="C116" s="20">
        <f>IF($B116="","",IFERROR(VLOOKUP($B116,'Outlet Master'!$A$4:$G$18,2,FALSE),"?"))</f>
        <v/>
      </c>
      <c r="D116" s="20">
        <f>IF($B116="","",IFERROR(VLOOKUP($B116,'Outlet Master'!$A$4:$G$18,4,FALSE),""))</f>
        <v/>
      </c>
      <c r="E116" s="26" t="n"/>
      <c r="F116" s="26" t="n"/>
      <c r="G116" s="26" t="n"/>
      <c r="H116" s="26" t="n"/>
      <c r="I116" s="22">
        <f>IF($B116="","",SUM(E116:H116))</f>
        <v/>
      </c>
      <c r="J116" s="22">
        <f>IF($B116="","",ROUND(F116*0.05+G116*0.18+H116*0.4,2))</f>
        <v/>
      </c>
      <c r="K116" s="22">
        <f>IF($B116="","",I116+J116)</f>
        <v/>
      </c>
      <c r="L116" s="27" t="n"/>
      <c r="M116" s="26" t="n"/>
      <c r="N116" s="26" t="n"/>
      <c r="O116" s="26" t="n"/>
    </row>
    <row r="117">
      <c r="A117" s="24" t="n"/>
      <c r="B117" s="25" t="n"/>
      <c r="C117" s="20">
        <f>IF($B117="","",IFERROR(VLOOKUP($B117,'Outlet Master'!$A$4:$G$18,2,FALSE),"?"))</f>
        <v/>
      </c>
      <c r="D117" s="20">
        <f>IF($B117="","",IFERROR(VLOOKUP($B117,'Outlet Master'!$A$4:$G$18,4,FALSE),""))</f>
        <v/>
      </c>
      <c r="E117" s="26" t="n"/>
      <c r="F117" s="26" t="n"/>
      <c r="G117" s="26" t="n"/>
      <c r="H117" s="26" t="n"/>
      <c r="I117" s="22">
        <f>IF($B117="","",SUM(E117:H117))</f>
        <v/>
      </c>
      <c r="J117" s="22">
        <f>IF($B117="","",ROUND(F117*0.05+G117*0.18+H117*0.4,2))</f>
        <v/>
      </c>
      <c r="K117" s="22">
        <f>IF($B117="","",I117+J117)</f>
        <v/>
      </c>
      <c r="L117" s="27" t="n"/>
      <c r="M117" s="26" t="n"/>
      <c r="N117" s="26" t="n"/>
      <c r="O117" s="26" t="n"/>
    </row>
    <row r="118">
      <c r="A118" s="24" t="n"/>
      <c r="B118" s="25" t="n"/>
      <c r="C118" s="20">
        <f>IF($B118="","",IFERROR(VLOOKUP($B118,'Outlet Master'!$A$4:$G$18,2,FALSE),"?"))</f>
        <v/>
      </c>
      <c r="D118" s="20">
        <f>IF($B118="","",IFERROR(VLOOKUP($B118,'Outlet Master'!$A$4:$G$18,4,FALSE),""))</f>
        <v/>
      </c>
      <c r="E118" s="26" t="n"/>
      <c r="F118" s="26" t="n"/>
      <c r="G118" s="26" t="n"/>
      <c r="H118" s="26" t="n"/>
      <c r="I118" s="22">
        <f>IF($B118="","",SUM(E118:H118))</f>
        <v/>
      </c>
      <c r="J118" s="22">
        <f>IF($B118="","",ROUND(F118*0.05+G118*0.18+H118*0.4,2))</f>
        <v/>
      </c>
      <c r="K118" s="22">
        <f>IF($B118="","",I118+J118)</f>
        <v/>
      </c>
      <c r="L118" s="27" t="n"/>
      <c r="M118" s="26" t="n"/>
      <c r="N118" s="26" t="n"/>
      <c r="O118" s="26" t="n"/>
    </row>
    <row r="119">
      <c r="A119" s="24" t="n"/>
      <c r="B119" s="25" t="n"/>
      <c r="C119" s="20">
        <f>IF($B119="","",IFERROR(VLOOKUP($B119,'Outlet Master'!$A$4:$G$18,2,FALSE),"?"))</f>
        <v/>
      </c>
      <c r="D119" s="20">
        <f>IF($B119="","",IFERROR(VLOOKUP($B119,'Outlet Master'!$A$4:$G$18,4,FALSE),""))</f>
        <v/>
      </c>
      <c r="E119" s="26" t="n"/>
      <c r="F119" s="26" t="n"/>
      <c r="G119" s="26" t="n"/>
      <c r="H119" s="26" t="n"/>
      <c r="I119" s="22">
        <f>IF($B119="","",SUM(E119:H119))</f>
        <v/>
      </c>
      <c r="J119" s="22">
        <f>IF($B119="","",ROUND(F119*0.05+G119*0.18+H119*0.4,2))</f>
        <v/>
      </c>
      <c r="K119" s="22">
        <f>IF($B119="","",I119+J119)</f>
        <v/>
      </c>
      <c r="L119" s="27" t="n"/>
      <c r="M119" s="26" t="n"/>
      <c r="N119" s="26" t="n"/>
      <c r="O119" s="26" t="n"/>
    </row>
    <row r="120">
      <c r="A120" s="24" t="n"/>
      <c r="B120" s="25" t="n"/>
      <c r="C120" s="20">
        <f>IF($B120="","",IFERROR(VLOOKUP($B120,'Outlet Master'!$A$4:$G$18,2,FALSE),"?"))</f>
        <v/>
      </c>
      <c r="D120" s="20">
        <f>IF($B120="","",IFERROR(VLOOKUP($B120,'Outlet Master'!$A$4:$G$18,4,FALSE),""))</f>
        <v/>
      </c>
      <c r="E120" s="26" t="n"/>
      <c r="F120" s="26" t="n"/>
      <c r="G120" s="26" t="n"/>
      <c r="H120" s="26" t="n"/>
      <c r="I120" s="22">
        <f>IF($B120="","",SUM(E120:H120))</f>
        <v/>
      </c>
      <c r="J120" s="22">
        <f>IF($B120="","",ROUND(F120*0.05+G120*0.18+H120*0.4,2))</f>
        <v/>
      </c>
      <c r="K120" s="22">
        <f>IF($B120="","",I120+J120)</f>
        <v/>
      </c>
      <c r="L120" s="27" t="n"/>
      <c r="M120" s="26" t="n"/>
      <c r="N120" s="26" t="n"/>
      <c r="O120" s="26" t="n"/>
    </row>
    <row r="121">
      <c r="A121" s="24" t="n"/>
      <c r="B121" s="25" t="n"/>
      <c r="C121" s="20">
        <f>IF($B121="","",IFERROR(VLOOKUP($B121,'Outlet Master'!$A$4:$G$18,2,FALSE),"?"))</f>
        <v/>
      </c>
      <c r="D121" s="20">
        <f>IF($B121="","",IFERROR(VLOOKUP($B121,'Outlet Master'!$A$4:$G$18,4,FALSE),""))</f>
        <v/>
      </c>
      <c r="E121" s="26" t="n"/>
      <c r="F121" s="26" t="n"/>
      <c r="G121" s="26" t="n"/>
      <c r="H121" s="26" t="n"/>
      <c r="I121" s="22">
        <f>IF($B121="","",SUM(E121:H121))</f>
        <v/>
      </c>
      <c r="J121" s="22">
        <f>IF($B121="","",ROUND(F121*0.05+G121*0.18+H121*0.4,2))</f>
        <v/>
      </c>
      <c r="K121" s="22">
        <f>IF($B121="","",I121+J121)</f>
        <v/>
      </c>
      <c r="L121" s="27" t="n"/>
      <c r="M121" s="26" t="n"/>
      <c r="N121" s="26" t="n"/>
      <c r="O121" s="26" t="n"/>
    </row>
    <row r="122">
      <c r="A122" s="24" t="n"/>
      <c r="B122" s="25" t="n"/>
      <c r="C122" s="20">
        <f>IF($B122="","",IFERROR(VLOOKUP($B122,'Outlet Master'!$A$4:$G$18,2,FALSE),"?"))</f>
        <v/>
      </c>
      <c r="D122" s="20">
        <f>IF($B122="","",IFERROR(VLOOKUP($B122,'Outlet Master'!$A$4:$G$18,4,FALSE),""))</f>
        <v/>
      </c>
      <c r="E122" s="26" t="n"/>
      <c r="F122" s="26" t="n"/>
      <c r="G122" s="26" t="n"/>
      <c r="H122" s="26" t="n"/>
      <c r="I122" s="22">
        <f>IF($B122="","",SUM(E122:H122))</f>
        <v/>
      </c>
      <c r="J122" s="22">
        <f>IF($B122="","",ROUND(F122*0.05+G122*0.18+H122*0.4,2))</f>
        <v/>
      </c>
      <c r="K122" s="22">
        <f>IF($B122="","",I122+J122)</f>
        <v/>
      </c>
      <c r="L122" s="27" t="n"/>
      <c r="M122" s="26" t="n"/>
      <c r="N122" s="26" t="n"/>
      <c r="O122" s="26" t="n"/>
    </row>
    <row r="123">
      <c r="A123" s="24" t="n"/>
      <c r="B123" s="25" t="n"/>
      <c r="C123" s="20">
        <f>IF($B123="","",IFERROR(VLOOKUP($B123,'Outlet Master'!$A$4:$G$18,2,FALSE),"?"))</f>
        <v/>
      </c>
      <c r="D123" s="20">
        <f>IF($B123="","",IFERROR(VLOOKUP($B123,'Outlet Master'!$A$4:$G$18,4,FALSE),""))</f>
        <v/>
      </c>
      <c r="E123" s="26" t="n"/>
      <c r="F123" s="26" t="n"/>
      <c r="G123" s="26" t="n"/>
      <c r="H123" s="26" t="n"/>
      <c r="I123" s="22">
        <f>IF($B123="","",SUM(E123:H123))</f>
        <v/>
      </c>
      <c r="J123" s="22">
        <f>IF($B123="","",ROUND(F123*0.05+G123*0.18+H123*0.4,2))</f>
        <v/>
      </c>
      <c r="K123" s="22">
        <f>IF($B123="","",I123+J123)</f>
        <v/>
      </c>
      <c r="L123" s="27" t="n"/>
      <c r="M123" s="26" t="n"/>
      <c r="N123" s="26" t="n"/>
      <c r="O123" s="26" t="n"/>
    </row>
    <row r="124">
      <c r="A124" s="24" t="n"/>
      <c r="B124" s="25" t="n"/>
      <c r="C124" s="20">
        <f>IF($B124="","",IFERROR(VLOOKUP($B124,'Outlet Master'!$A$4:$G$18,2,FALSE),"?"))</f>
        <v/>
      </c>
      <c r="D124" s="20">
        <f>IF($B124="","",IFERROR(VLOOKUP($B124,'Outlet Master'!$A$4:$G$18,4,FALSE),""))</f>
        <v/>
      </c>
      <c r="E124" s="26" t="n"/>
      <c r="F124" s="26" t="n"/>
      <c r="G124" s="26" t="n"/>
      <c r="H124" s="26" t="n"/>
      <c r="I124" s="22">
        <f>IF($B124="","",SUM(E124:H124))</f>
        <v/>
      </c>
      <c r="J124" s="22">
        <f>IF($B124="","",ROUND(F124*0.05+G124*0.18+H124*0.4,2))</f>
        <v/>
      </c>
      <c r="K124" s="22">
        <f>IF($B124="","",I124+J124)</f>
        <v/>
      </c>
      <c r="L124" s="27" t="n"/>
      <c r="M124" s="26" t="n"/>
      <c r="N124" s="26" t="n"/>
      <c r="O124" s="26" t="n"/>
    </row>
    <row r="125">
      <c r="A125" s="24" t="n"/>
      <c r="B125" s="25" t="n"/>
      <c r="C125" s="20">
        <f>IF($B125="","",IFERROR(VLOOKUP($B125,'Outlet Master'!$A$4:$G$18,2,FALSE),"?"))</f>
        <v/>
      </c>
      <c r="D125" s="20">
        <f>IF($B125="","",IFERROR(VLOOKUP($B125,'Outlet Master'!$A$4:$G$18,4,FALSE),""))</f>
        <v/>
      </c>
      <c r="E125" s="26" t="n"/>
      <c r="F125" s="26" t="n"/>
      <c r="G125" s="26" t="n"/>
      <c r="H125" s="26" t="n"/>
      <c r="I125" s="22">
        <f>IF($B125="","",SUM(E125:H125))</f>
        <v/>
      </c>
      <c r="J125" s="22">
        <f>IF($B125="","",ROUND(F125*0.05+G125*0.18+H125*0.4,2))</f>
        <v/>
      </c>
      <c r="K125" s="22">
        <f>IF($B125="","",I125+J125)</f>
        <v/>
      </c>
      <c r="L125" s="27" t="n"/>
      <c r="M125" s="26" t="n"/>
      <c r="N125" s="26" t="n"/>
      <c r="O125" s="26" t="n"/>
    </row>
    <row r="126">
      <c r="A126" s="24" t="n"/>
      <c r="B126" s="25" t="n"/>
      <c r="C126" s="20">
        <f>IF($B126="","",IFERROR(VLOOKUP($B126,'Outlet Master'!$A$4:$G$18,2,FALSE),"?"))</f>
        <v/>
      </c>
      <c r="D126" s="20">
        <f>IF($B126="","",IFERROR(VLOOKUP($B126,'Outlet Master'!$A$4:$G$18,4,FALSE),""))</f>
        <v/>
      </c>
      <c r="E126" s="26" t="n"/>
      <c r="F126" s="26" t="n"/>
      <c r="G126" s="26" t="n"/>
      <c r="H126" s="26" t="n"/>
      <c r="I126" s="22">
        <f>IF($B126="","",SUM(E126:H126))</f>
        <v/>
      </c>
      <c r="J126" s="22">
        <f>IF($B126="","",ROUND(F126*0.05+G126*0.18+H126*0.4,2))</f>
        <v/>
      </c>
      <c r="K126" s="22">
        <f>IF($B126="","",I126+J126)</f>
        <v/>
      </c>
      <c r="L126" s="27" t="n"/>
      <c r="M126" s="26" t="n"/>
      <c r="N126" s="26" t="n"/>
      <c r="O126" s="26" t="n"/>
    </row>
    <row r="127">
      <c r="A127" s="24" t="n"/>
      <c r="B127" s="25" t="n"/>
      <c r="C127" s="20">
        <f>IF($B127="","",IFERROR(VLOOKUP($B127,'Outlet Master'!$A$4:$G$18,2,FALSE),"?"))</f>
        <v/>
      </c>
      <c r="D127" s="20">
        <f>IF($B127="","",IFERROR(VLOOKUP($B127,'Outlet Master'!$A$4:$G$18,4,FALSE),""))</f>
        <v/>
      </c>
      <c r="E127" s="26" t="n"/>
      <c r="F127" s="26" t="n"/>
      <c r="G127" s="26" t="n"/>
      <c r="H127" s="26" t="n"/>
      <c r="I127" s="22">
        <f>IF($B127="","",SUM(E127:H127))</f>
        <v/>
      </c>
      <c r="J127" s="22">
        <f>IF($B127="","",ROUND(F127*0.05+G127*0.18+H127*0.4,2))</f>
        <v/>
      </c>
      <c r="K127" s="22">
        <f>IF($B127="","",I127+J127)</f>
        <v/>
      </c>
      <c r="L127" s="27" t="n"/>
      <c r="M127" s="26" t="n"/>
      <c r="N127" s="26" t="n"/>
      <c r="O127" s="26" t="n"/>
    </row>
    <row r="128">
      <c r="A128" s="24" t="n"/>
      <c r="B128" s="25" t="n"/>
      <c r="C128" s="20">
        <f>IF($B128="","",IFERROR(VLOOKUP($B128,'Outlet Master'!$A$4:$G$18,2,FALSE),"?"))</f>
        <v/>
      </c>
      <c r="D128" s="20">
        <f>IF($B128="","",IFERROR(VLOOKUP($B128,'Outlet Master'!$A$4:$G$18,4,FALSE),""))</f>
        <v/>
      </c>
      <c r="E128" s="26" t="n"/>
      <c r="F128" s="26" t="n"/>
      <c r="G128" s="26" t="n"/>
      <c r="H128" s="26" t="n"/>
      <c r="I128" s="22">
        <f>IF($B128="","",SUM(E128:H128))</f>
        <v/>
      </c>
      <c r="J128" s="22">
        <f>IF($B128="","",ROUND(F128*0.05+G128*0.18+H128*0.4,2))</f>
        <v/>
      </c>
      <c r="K128" s="22">
        <f>IF($B128="","",I128+J128)</f>
        <v/>
      </c>
      <c r="L128" s="27" t="n"/>
      <c r="M128" s="26" t="n"/>
      <c r="N128" s="26" t="n"/>
      <c r="O128" s="26" t="n"/>
    </row>
    <row r="129">
      <c r="A129" s="24" t="n"/>
      <c r="B129" s="25" t="n"/>
      <c r="C129" s="20">
        <f>IF($B129="","",IFERROR(VLOOKUP($B129,'Outlet Master'!$A$4:$G$18,2,FALSE),"?"))</f>
        <v/>
      </c>
      <c r="D129" s="20">
        <f>IF($B129="","",IFERROR(VLOOKUP($B129,'Outlet Master'!$A$4:$G$18,4,FALSE),""))</f>
        <v/>
      </c>
      <c r="E129" s="26" t="n"/>
      <c r="F129" s="26" t="n"/>
      <c r="G129" s="26" t="n"/>
      <c r="H129" s="26" t="n"/>
      <c r="I129" s="22">
        <f>IF($B129="","",SUM(E129:H129))</f>
        <v/>
      </c>
      <c r="J129" s="22">
        <f>IF($B129="","",ROUND(F129*0.05+G129*0.18+H129*0.4,2))</f>
        <v/>
      </c>
      <c r="K129" s="22">
        <f>IF($B129="","",I129+J129)</f>
        <v/>
      </c>
      <c r="L129" s="27" t="n"/>
      <c r="M129" s="26" t="n"/>
      <c r="N129" s="26" t="n"/>
      <c r="O129" s="26" t="n"/>
    </row>
    <row r="130">
      <c r="A130" s="24" t="n"/>
      <c r="B130" s="25" t="n"/>
      <c r="C130" s="20">
        <f>IF($B130="","",IFERROR(VLOOKUP($B130,'Outlet Master'!$A$4:$G$18,2,FALSE),"?"))</f>
        <v/>
      </c>
      <c r="D130" s="20">
        <f>IF($B130="","",IFERROR(VLOOKUP($B130,'Outlet Master'!$A$4:$G$18,4,FALSE),""))</f>
        <v/>
      </c>
      <c r="E130" s="26" t="n"/>
      <c r="F130" s="26" t="n"/>
      <c r="G130" s="26" t="n"/>
      <c r="H130" s="26" t="n"/>
      <c r="I130" s="22">
        <f>IF($B130="","",SUM(E130:H130))</f>
        <v/>
      </c>
      <c r="J130" s="22">
        <f>IF($B130="","",ROUND(F130*0.05+G130*0.18+H130*0.4,2))</f>
        <v/>
      </c>
      <c r="K130" s="22">
        <f>IF($B130="","",I130+J130)</f>
        <v/>
      </c>
      <c r="L130" s="27" t="n"/>
      <c r="M130" s="26" t="n"/>
      <c r="N130" s="26" t="n"/>
      <c r="O130" s="26" t="n"/>
    </row>
    <row r="131">
      <c r="A131" s="24" t="n"/>
      <c r="B131" s="25" t="n"/>
      <c r="C131" s="20">
        <f>IF($B131="","",IFERROR(VLOOKUP($B131,'Outlet Master'!$A$4:$G$18,2,FALSE),"?"))</f>
        <v/>
      </c>
      <c r="D131" s="20">
        <f>IF($B131="","",IFERROR(VLOOKUP($B131,'Outlet Master'!$A$4:$G$18,4,FALSE),""))</f>
        <v/>
      </c>
      <c r="E131" s="26" t="n"/>
      <c r="F131" s="26" t="n"/>
      <c r="G131" s="26" t="n"/>
      <c r="H131" s="26" t="n"/>
      <c r="I131" s="22">
        <f>IF($B131="","",SUM(E131:H131))</f>
        <v/>
      </c>
      <c r="J131" s="22">
        <f>IF($B131="","",ROUND(F131*0.05+G131*0.18+H131*0.4,2))</f>
        <v/>
      </c>
      <c r="K131" s="22">
        <f>IF($B131="","",I131+J131)</f>
        <v/>
      </c>
      <c r="L131" s="27" t="n"/>
      <c r="M131" s="26" t="n"/>
      <c r="N131" s="26" t="n"/>
      <c r="O131" s="26" t="n"/>
    </row>
    <row r="132">
      <c r="A132" s="24" t="n"/>
      <c r="B132" s="25" t="n"/>
      <c r="C132" s="20">
        <f>IF($B132="","",IFERROR(VLOOKUP($B132,'Outlet Master'!$A$4:$G$18,2,FALSE),"?"))</f>
        <v/>
      </c>
      <c r="D132" s="20">
        <f>IF($B132="","",IFERROR(VLOOKUP($B132,'Outlet Master'!$A$4:$G$18,4,FALSE),""))</f>
        <v/>
      </c>
      <c r="E132" s="26" t="n"/>
      <c r="F132" s="26" t="n"/>
      <c r="G132" s="26" t="n"/>
      <c r="H132" s="26" t="n"/>
      <c r="I132" s="22">
        <f>IF($B132="","",SUM(E132:H132))</f>
        <v/>
      </c>
      <c r="J132" s="22">
        <f>IF($B132="","",ROUND(F132*0.05+G132*0.18+H132*0.4,2))</f>
        <v/>
      </c>
      <c r="K132" s="22">
        <f>IF($B132="","",I132+J132)</f>
        <v/>
      </c>
      <c r="L132" s="27" t="n"/>
      <c r="M132" s="26" t="n"/>
      <c r="N132" s="26" t="n"/>
      <c r="O132" s="26" t="n"/>
    </row>
    <row r="133">
      <c r="A133" s="24" t="n"/>
      <c r="B133" s="25" t="n"/>
      <c r="C133" s="20">
        <f>IF($B133="","",IFERROR(VLOOKUP($B133,'Outlet Master'!$A$4:$G$18,2,FALSE),"?"))</f>
        <v/>
      </c>
      <c r="D133" s="20">
        <f>IF($B133="","",IFERROR(VLOOKUP($B133,'Outlet Master'!$A$4:$G$18,4,FALSE),""))</f>
        <v/>
      </c>
      <c r="E133" s="26" t="n"/>
      <c r="F133" s="26" t="n"/>
      <c r="G133" s="26" t="n"/>
      <c r="H133" s="26" t="n"/>
      <c r="I133" s="22">
        <f>IF($B133="","",SUM(E133:H133))</f>
        <v/>
      </c>
      <c r="J133" s="22">
        <f>IF($B133="","",ROUND(F133*0.05+G133*0.18+H133*0.4,2))</f>
        <v/>
      </c>
      <c r="K133" s="22">
        <f>IF($B133="","",I133+J133)</f>
        <v/>
      </c>
      <c r="L133" s="27" t="n"/>
      <c r="M133" s="26" t="n"/>
      <c r="N133" s="26" t="n"/>
      <c r="O133" s="26" t="n"/>
    </row>
    <row r="134">
      <c r="A134" s="24" t="n"/>
      <c r="B134" s="25" t="n"/>
      <c r="C134" s="20">
        <f>IF($B134="","",IFERROR(VLOOKUP($B134,'Outlet Master'!$A$4:$G$18,2,FALSE),"?"))</f>
        <v/>
      </c>
      <c r="D134" s="20">
        <f>IF($B134="","",IFERROR(VLOOKUP($B134,'Outlet Master'!$A$4:$G$18,4,FALSE),""))</f>
        <v/>
      </c>
      <c r="E134" s="26" t="n"/>
      <c r="F134" s="26" t="n"/>
      <c r="G134" s="26" t="n"/>
      <c r="H134" s="26" t="n"/>
      <c r="I134" s="22">
        <f>IF($B134="","",SUM(E134:H134))</f>
        <v/>
      </c>
      <c r="J134" s="22">
        <f>IF($B134="","",ROUND(F134*0.05+G134*0.18+H134*0.4,2))</f>
        <v/>
      </c>
      <c r="K134" s="22">
        <f>IF($B134="","",I134+J134)</f>
        <v/>
      </c>
      <c r="L134" s="27" t="n"/>
      <c r="M134" s="26" t="n"/>
      <c r="N134" s="26" t="n"/>
      <c r="O134" s="26" t="n"/>
    </row>
    <row r="135">
      <c r="A135" s="24" t="n"/>
      <c r="B135" s="25" t="n"/>
      <c r="C135" s="20">
        <f>IF($B135="","",IFERROR(VLOOKUP($B135,'Outlet Master'!$A$4:$G$18,2,FALSE),"?"))</f>
        <v/>
      </c>
      <c r="D135" s="20">
        <f>IF($B135="","",IFERROR(VLOOKUP($B135,'Outlet Master'!$A$4:$G$18,4,FALSE),""))</f>
        <v/>
      </c>
      <c r="E135" s="26" t="n"/>
      <c r="F135" s="26" t="n"/>
      <c r="G135" s="26" t="n"/>
      <c r="H135" s="26" t="n"/>
      <c r="I135" s="22">
        <f>IF($B135="","",SUM(E135:H135))</f>
        <v/>
      </c>
      <c r="J135" s="22">
        <f>IF($B135="","",ROUND(F135*0.05+G135*0.18+H135*0.4,2))</f>
        <v/>
      </c>
      <c r="K135" s="22">
        <f>IF($B135="","",I135+J135)</f>
        <v/>
      </c>
      <c r="L135" s="27" t="n"/>
      <c r="M135" s="26" t="n"/>
      <c r="N135" s="26" t="n"/>
      <c r="O135" s="26" t="n"/>
    </row>
    <row r="136">
      <c r="A136" s="24" t="n"/>
      <c r="B136" s="25" t="n"/>
      <c r="C136" s="20">
        <f>IF($B136="","",IFERROR(VLOOKUP($B136,'Outlet Master'!$A$4:$G$18,2,FALSE),"?"))</f>
        <v/>
      </c>
      <c r="D136" s="20">
        <f>IF($B136="","",IFERROR(VLOOKUP($B136,'Outlet Master'!$A$4:$G$18,4,FALSE),""))</f>
        <v/>
      </c>
      <c r="E136" s="26" t="n"/>
      <c r="F136" s="26" t="n"/>
      <c r="G136" s="26" t="n"/>
      <c r="H136" s="26" t="n"/>
      <c r="I136" s="22">
        <f>IF($B136="","",SUM(E136:H136))</f>
        <v/>
      </c>
      <c r="J136" s="22">
        <f>IF($B136="","",ROUND(F136*0.05+G136*0.18+H136*0.4,2))</f>
        <v/>
      </c>
      <c r="K136" s="22">
        <f>IF($B136="","",I136+J136)</f>
        <v/>
      </c>
      <c r="L136" s="27" t="n"/>
      <c r="M136" s="26" t="n"/>
      <c r="N136" s="26" t="n"/>
      <c r="O136" s="26" t="n"/>
    </row>
    <row r="137">
      <c r="A137" s="24" t="n"/>
      <c r="B137" s="25" t="n"/>
      <c r="C137" s="20">
        <f>IF($B137="","",IFERROR(VLOOKUP($B137,'Outlet Master'!$A$4:$G$18,2,FALSE),"?"))</f>
        <v/>
      </c>
      <c r="D137" s="20">
        <f>IF($B137="","",IFERROR(VLOOKUP($B137,'Outlet Master'!$A$4:$G$18,4,FALSE),""))</f>
        <v/>
      </c>
      <c r="E137" s="26" t="n"/>
      <c r="F137" s="26" t="n"/>
      <c r="G137" s="26" t="n"/>
      <c r="H137" s="26" t="n"/>
      <c r="I137" s="22">
        <f>IF($B137="","",SUM(E137:H137))</f>
        <v/>
      </c>
      <c r="J137" s="22">
        <f>IF($B137="","",ROUND(F137*0.05+G137*0.18+H137*0.4,2))</f>
        <v/>
      </c>
      <c r="K137" s="22">
        <f>IF($B137="","",I137+J137)</f>
        <v/>
      </c>
      <c r="L137" s="27" t="n"/>
      <c r="M137" s="26" t="n"/>
      <c r="N137" s="26" t="n"/>
      <c r="O137" s="26" t="n"/>
    </row>
    <row r="138">
      <c r="A138" s="24" t="n"/>
      <c r="B138" s="25" t="n"/>
      <c r="C138" s="20">
        <f>IF($B138="","",IFERROR(VLOOKUP($B138,'Outlet Master'!$A$4:$G$18,2,FALSE),"?"))</f>
        <v/>
      </c>
      <c r="D138" s="20">
        <f>IF($B138="","",IFERROR(VLOOKUP($B138,'Outlet Master'!$A$4:$G$18,4,FALSE),""))</f>
        <v/>
      </c>
      <c r="E138" s="26" t="n"/>
      <c r="F138" s="26" t="n"/>
      <c r="G138" s="26" t="n"/>
      <c r="H138" s="26" t="n"/>
      <c r="I138" s="22">
        <f>IF($B138="","",SUM(E138:H138))</f>
        <v/>
      </c>
      <c r="J138" s="22">
        <f>IF($B138="","",ROUND(F138*0.05+G138*0.18+H138*0.4,2))</f>
        <v/>
      </c>
      <c r="K138" s="22">
        <f>IF($B138="","",I138+J138)</f>
        <v/>
      </c>
      <c r="L138" s="27" t="n"/>
      <c r="M138" s="26" t="n"/>
      <c r="N138" s="26" t="n"/>
      <c r="O138" s="26" t="n"/>
    </row>
    <row r="139">
      <c r="A139" s="24" t="n"/>
      <c r="B139" s="25" t="n"/>
      <c r="C139" s="20">
        <f>IF($B139="","",IFERROR(VLOOKUP($B139,'Outlet Master'!$A$4:$G$18,2,FALSE),"?"))</f>
        <v/>
      </c>
      <c r="D139" s="20">
        <f>IF($B139="","",IFERROR(VLOOKUP($B139,'Outlet Master'!$A$4:$G$18,4,FALSE),""))</f>
        <v/>
      </c>
      <c r="E139" s="26" t="n"/>
      <c r="F139" s="26" t="n"/>
      <c r="G139" s="26" t="n"/>
      <c r="H139" s="26" t="n"/>
      <c r="I139" s="22">
        <f>IF($B139="","",SUM(E139:H139))</f>
        <v/>
      </c>
      <c r="J139" s="22">
        <f>IF($B139="","",ROUND(F139*0.05+G139*0.18+H139*0.4,2))</f>
        <v/>
      </c>
      <c r="K139" s="22">
        <f>IF($B139="","",I139+J139)</f>
        <v/>
      </c>
      <c r="L139" s="27" t="n"/>
      <c r="M139" s="26" t="n"/>
      <c r="N139" s="26" t="n"/>
      <c r="O139" s="26" t="n"/>
    </row>
    <row r="140">
      <c r="A140" s="24" t="n"/>
      <c r="B140" s="25" t="n"/>
      <c r="C140" s="20">
        <f>IF($B140="","",IFERROR(VLOOKUP($B140,'Outlet Master'!$A$4:$G$18,2,FALSE),"?"))</f>
        <v/>
      </c>
      <c r="D140" s="20">
        <f>IF($B140="","",IFERROR(VLOOKUP($B140,'Outlet Master'!$A$4:$G$18,4,FALSE),""))</f>
        <v/>
      </c>
      <c r="E140" s="26" t="n"/>
      <c r="F140" s="26" t="n"/>
      <c r="G140" s="26" t="n"/>
      <c r="H140" s="26" t="n"/>
      <c r="I140" s="22">
        <f>IF($B140="","",SUM(E140:H140))</f>
        <v/>
      </c>
      <c r="J140" s="22">
        <f>IF($B140="","",ROUND(F140*0.05+G140*0.18+H140*0.4,2))</f>
        <v/>
      </c>
      <c r="K140" s="22">
        <f>IF($B140="","",I140+J140)</f>
        <v/>
      </c>
      <c r="L140" s="27" t="n"/>
      <c r="M140" s="26" t="n"/>
      <c r="N140" s="26" t="n"/>
      <c r="O140" s="26" t="n"/>
    </row>
    <row r="141">
      <c r="A141" s="24" t="n"/>
      <c r="B141" s="25" t="n"/>
      <c r="C141" s="20">
        <f>IF($B141="","",IFERROR(VLOOKUP($B141,'Outlet Master'!$A$4:$G$18,2,FALSE),"?"))</f>
        <v/>
      </c>
      <c r="D141" s="20">
        <f>IF($B141="","",IFERROR(VLOOKUP($B141,'Outlet Master'!$A$4:$G$18,4,FALSE),""))</f>
        <v/>
      </c>
      <c r="E141" s="26" t="n"/>
      <c r="F141" s="26" t="n"/>
      <c r="G141" s="26" t="n"/>
      <c r="H141" s="26" t="n"/>
      <c r="I141" s="22">
        <f>IF($B141="","",SUM(E141:H141))</f>
        <v/>
      </c>
      <c r="J141" s="22">
        <f>IF($B141="","",ROUND(F141*0.05+G141*0.18+H141*0.4,2))</f>
        <v/>
      </c>
      <c r="K141" s="22">
        <f>IF($B141="","",I141+J141)</f>
        <v/>
      </c>
      <c r="L141" s="27" t="n"/>
      <c r="M141" s="26" t="n"/>
      <c r="N141" s="26" t="n"/>
      <c r="O141" s="26" t="n"/>
    </row>
    <row r="142">
      <c r="A142" s="24" t="n"/>
      <c r="B142" s="25" t="n"/>
      <c r="C142" s="20">
        <f>IF($B142="","",IFERROR(VLOOKUP($B142,'Outlet Master'!$A$4:$G$18,2,FALSE),"?"))</f>
        <v/>
      </c>
      <c r="D142" s="20">
        <f>IF($B142="","",IFERROR(VLOOKUP($B142,'Outlet Master'!$A$4:$G$18,4,FALSE),""))</f>
        <v/>
      </c>
      <c r="E142" s="26" t="n"/>
      <c r="F142" s="26" t="n"/>
      <c r="G142" s="26" t="n"/>
      <c r="H142" s="26" t="n"/>
      <c r="I142" s="22">
        <f>IF($B142="","",SUM(E142:H142))</f>
        <v/>
      </c>
      <c r="J142" s="22">
        <f>IF($B142="","",ROUND(F142*0.05+G142*0.18+H142*0.4,2))</f>
        <v/>
      </c>
      <c r="K142" s="22">
        <f>IF($B142="","",I142+J142)</f>
        <v/>
      </c>
      <c r="L142" s="27" t="n"/>
      <c r="M142" s="26" t="n"/>
      <c r="N142" s="26" t="n"/>
      <c r="O142" s="26" t="n"/>
    </row>
    <row r="143">
      <c r="A143" s="24" t="n"/>
      <c r="B143" s="25" t="n"/>
      <c r="C143" s="20">
        <f>IF($B143="","",IFERROR(VLOOKUP($B143,'Outlet Master'!$A$4:$G$18,2,FALSE),"?"))</f>
        <v/>
      </c>
      <c r="D143" s="20">
        <f>IF($B143="","",IFERROR(VLOOKUP($B143,'Outlet Master'!$A$4:$G$18,4,FALSE),""))</f>
        <v/>
      </c>
      <c r="E143" s="26" t="n"/>
      <c r="F143" s="26" t="n"/>
      <c r="G143" s="26" t="n"/>
      <c r="H143" s="26" t="n"/>
      <c r="I143" s="22">
        <f>IF($B143="","",SUM(E143:H143))</f>
        <v/>
      </c>
      <c r="J143" s="22">
        <f>IF($B143="","",ROUND(F143*0.05+G143*0.18+H143*0.4,2))</f>
        <v/>
      </c>
      <c r="K143" s="22">
        <f>IF($B143="","",I143+J143)</f>
        <v/>
      </c>
      <c r="L143" s="27" t="n"/>
      <c r="M143" s="26" t="n"/>
      <c r="N143" s="26" t="n"/>
      <c r="O143" s="26" t="n"/>
    </row>
    <row r="144">
      <c r="A144" s="24" t="n"/>
      <c r="B144" s="25" t="n"/>
      <c r="C144" s="20">
        <f>IF($B144="","",IFERROR(VLOOKUP($B144,'Outlet Master'!$A$4:$G$18,2,FALSE),"?"))</f>
        <v/>
      </c>
      <c r="D144" s="20">
        <f>IF($B144="","",IFERROR(VLOOKUP($B144,'Outlet Master'!$A$4:$G$18,4,FALSE),""))</f>
        <v/>
      </c>
      <c r="E144" s="26" t="n"/>
      <c r="F144" s="26" t="n"/>
      <c r="G144" s="26" t="n"/>
      <c r="H144" s="26" t="n"/>
      <c r="I144" s="22">
        <f>IF($B144="","",SUM(E144:H144))</f>
        <v/>
      </c>
      <c r="J144" s="22">
        <f>IF($B144="","",ROUND(F144*0.05+G144*0.18+H144*0.4,2))</f>
        <v/>
      </c>
      <c r="K144" s="22">
        <f>IF($B144="","",I144+J144)</f>
        <v/>
      </c>
      <c r="L144" s="27" t="n"/>
      <c r="M144" s="26" t="n"/>
      <c r="N144" s="26" t="n"/>
      <c r="O144" s="26" t="n"/>
    </row>
    <row r="145">
      <c r="A145" s="24" t="n"/>
      <c r="B145" s="25" t="n"/>
      <c r="C145" s="20">
        <f>IF($B145="","",IFERROR(VLOOKUP($B145,'Outlet Master'!$A$4:$G$18,2,FALSE),"?"))</f>
        <v/>
      </c>
      <c r="D145" s="20">
        <f>IF($B145="","",IFERROR(VLOOKUP($B145,'Outlet Master'!$A$4:$G$18,4,FALSE),""))</f>
        <v/>
      </c>
      <c r="E145" s="26" t="n"/>
      <c r="F145" s="26" t="n"/>
      <c r="G145" s="26" t="n"/>
      <c r="H145" s="26" t="n"/>
      <c r="I145" s="22">
        <f>IF($B145="","",SUM(E145:H145))</f>
        <v/>
      </c>
      <c r="J145" s="22">
        <f>IF($B145="","",ROUND(F145*0.05+G145*0.18+H145*0.4,2))</f>
        <v/>
      </c>
      <c r="K145" s="22">
        <f>IF($B145="","",I145+J145)</f>
        <v/>
      </c>
      <c r="L145" s="27" t="n"/>
      <c r="M145" s="26" t="n"/>
      <c r="N145" s="26" t="n"/>
      <c r="O145" s="26" t="n"/>
    </row>
    <row r="146">
      <c r="A146" s="24" t="n"/>
      <c r="B146" s="25" t="n"/>
      <c r="C146" s="20">
        <f>IF($B146="","",IFERROR(VLOOKUP($B146,'Outlet Master'!$A$4:$G$18,2,FALSE),"?"))</f>
        <v/>
      </c>
      <c r="D146" s="20">
        <f>IF($B146="","",IFERROR(VLOOKUP($B146,'Outlet Master'!$A$4:$G$18,4,FALSE),""))</f>
        <v/>
      </c>
      <c r="E146" s="26" t="n"/>
      <c r="F146" s="26" t="n"/>
      <c r="G146" s="26" t="n"/>
      <c r="H146" s="26" t="n"/>
      <c r="I146" s="22">
        <f>IF($B146="","",SUM(E146:H146))</f>
        <v/>
      </c>
      <c r="J146" s="22">
        <f>IF($B146="","",ROUND(F146*0.05+G146*0.18+H146*0.4,2))</f>
        <v/>
      </c>
      <c r="K146" s="22">
        <f>IF($B146="","",I146+J146)</f>
        <v/>
      </c>
      <c r="L146" s="27" t="n"/>
      <c r="M146" s="26" t="n"/>
      <c r="N146" s="26" t="n"/>
      <c r="O146" s="26" t="n"/>
    </row>
    <row r="147">
      <c r="A147" s="24" t="n"/>
      <c r="B147" s="25" t="n"/>
      <c r="C147" s="20">
        <f>IF($B147="","",IFERROR(VLOOKUP($B147,'Outlet Master'!$A$4:$G$18,2,FALSE),"?"))</f>
        <v/>
      </c>
      <c r="D147" s="20">
        <f>IF($B147="","",IFERROR(VLOOKUP($B147,'Outlet Master'!$A$4:$G$18,4,FALSE),""))</f>
        <v/>
      </c>
      <c r="E147" s="26" t="n"/>
      <c r="F147" s="26" t="n"/>
      <c r="G147" s="26" t="n"/>
      <c r="H147" s="26" t="n"/>
      <c r="I147" s="22">
        <f>IF($B147="","",SUM(E147:H147))</f>
        <v/>
      </c>
      <c r="J147" s="22">
        <f>IF($B147="","",ROUND(F147*0.05+G147*0.18+H147*0.4,2))</f>
        <v/>
      </c>
      <c r="K147" s="22">
        <f>IF($B147="","",I147+J147)</f>
        <v/>
      </c>
      <c r="L147" s="27" t="n"/>
      <c r="M147" s="26" t="n"/>
      <c r="N147" s="26" t="n"/>
      <c r="O147" s="26" t="n"/>
    </row>
    <row r="148">
      <c r="A148" s="24" t="n"/>
      <c r="B148" s="25" t="n"/>
      <c r="C148" s="20">
        <f>IF($B148="","",IFERROR(VLOOKUP($B148,'Outlet Master'!$A$4:$G$18,2,FALSE),"?"))</f>
        <v/>
      </c>
      <c r="D148" s="20">
        <f>IF($B148="","",IFERROR(VLOOKUP($B148,'Outlet Master'!$A$4:$G$18,4,FALSE),""))</f>
        <v/>
      </c>
      <c r="E148" s="26" t="n"/>
      <c r="F148" s="26" t="n"/>
      <c r="G148" s="26" t="n"/>
      <c r="H148" s="26" t="n"/>
      <c r="I148" s="22">
        <f>IF($B148="","",SUM(E148:H148))</f>
        <v/>
      </c>
      <c r="J148" s="22">
        <f>IF($B148="","",ROUND(F148*0.05+G148*0.18+H148*0.4,2))</f>
        <v/>
      </c>
      <c r="K148" s="22">
        <f>IF($B148="","",I148+J148)</f>
        <v/>
      </c>
      <c r="L148" s="27" t="n"/>
      <c r="M148" s="26" t="n"/>
      <c r="N148" s="26" t="n"/>
      <c r="O148" s="26" t="n"/>
    </row>
    <row r="149">
      <c r="A149" s="24" t="n"/>
      <c r="B149" s="25" t="n"/>
      <c r="C149" s="20">
        <f>IF($B149="","",IFERROR(VLOOKUP($B149,'Outlet Master'!$A$4:$G$18,2,FALSE),"?"))</f>
        <v/>
      </c>
      <c r="D149" s="20">
        <f>IF($B149="","",IFERROR(VLOOKUP($B149,'Outlet Master'!$A$4:$G$18,4,FALSE),""))</f>
        <v/>
      </c>
      <c r="E149" s="26" t="n"/>
      <c r="F149" s="26" t="n"/>
      <c r="G149" s="26" t="n"/>
      <c r="H149" s="26" t="n"/>
      <c r="I149" s="22">
        <f>IF($B149="","",SUM(E149:H149))</f>
        <v/>
      </c>
      <c r="J149" s="22">
        <f>IF($B149="","",ROUND(F149*0.05+G149*0.18+H149*0.4,2))</f>
        <v/>
      </c>
      <c r="K149" s="22">
        <f>IF($B149="","",I149+J149)</f>
        <v/>
      </c>
      <c r="L149" s="27" t="n"/>
      <c r="M149" s="26" t="n"/>
      <c r="N149" s="26" t="n"/>
      <c r="O149" s="26" t="n"/>
    </row>
    <row r="150">
      <c r="A150" s="24" t="n"/>
      <c r="B150" s="25" t="n"/>
      <c r="C150" s="20">
        <f>IF($B150="","",IFERROR(VLOOKUP($B150,'Outlet Master'!$A$4:$G$18,2,FALSE),"?"))</f>
        <v/>
      </c>
      <c r="D150" s="20">
        <f>IF($B150="","",IFERROR(VLOOKUP($B150,'Outlet Master'!$A$4:$G$18,4,FALSE),""))</f>
        <v/>
      </c>
      <c r="E150" s="26" t="n"/>
      <c r="F150" s="26" t="n"/>
      <c r="G150" s="26" t="n"/>
      <c r="H150" s="26" t="n"/>
      <c r="I150" s="22">
        <f>IF($B150="","",SUM(E150:H150))</f>
        <v/>
      </c>
      <c r="J150" s="22">
        <f>IF($B150="","",ROUND(F150*0.05+G150*0.18+H150*0.4,2))</f>
        <v/>
      </c>
      <c r="K150" s="22">
        <f>IF($B150="","",I150+J150)</f>
        <v/>
      </c>
      <c r="L150" s="27" t="n"/>
      <c r="M150" s="26" t="n"/>
      <c r="N150" s="26" t="n"/>
      <c r="O150" s="26" t="n"/>
    </row>
    <row r="151">
      <c r="A151" s="24" t="n"/>
      <c r="B151" s="25" t="n"/>
      <c r="C151" s="20">
        <f>IF($B151="","",IFERROR(VLOOKUP($B151,'Outlet Master'!$A$4:$G$18,2,FALSE),"?"))</f>
        <v/>
      </c>
      <c r="D151" s="20">
        <f>IF($B151="","",IFERROR(VLOOKUP($B151,'Outlet Master'!$A$4:$G$18,4,FALSE),""))</f>
        <v/>
      </c>
      <c r="E151" s="26" t="n"/>
      <c r="F151" s="26" t="n"/>
      <c r="G151" s="26" t="n"/>
      <c r="H151" s="26" t="n"/>
      <c r="I151" s="22">
        <f>IF($B151="","",SUM(E151:H151))</f>
        <v/>
      </c>
      <c r="J151" s="22">
        <f>IF($B151="","",ROUND(F151*0.05+G151*0.18+H151*0.4,2))</f>
        <v/>
      </c>
      <c r="K151" s="22">
        <f>IF($B151="","",I151+J151)</f>
        <v/>
      </c>
      <c r="L151" s="27" t="n"/>
      <c r="M151" s="26" t="n"/>
      <c r="N151" s="26" t="n"/>
      <c r="O151" s="26" t="n"/>
    </row>
    <row r="152">
      <c r="A152" s="24" t="n"/>
      <c r="B152" s="25" t="n"/>
      <c r="C152" s="20">
        <f>IF($B152="","",IFERROR(VLOOKUP($B152,'Outlet Master'!$A$4:$G$18,2,FALSE),"?"))</f>
        <v/>
      </c>
      <c r="D152" s="20">
        <f>IF($B152="","",IFERROR(VLOOKUP($B152,'Outlet Master'!$A$4:$G$18,4,FALSE),""))</f>
        <v/>
      </c>
      <c r="E152" s="26" t="n"/>
      <c r="F152" s="26" t="n"/>
      <c r="G152" s="26" t="n"/>
      <c r="H152" s="26" t="n"/>
      <c r="I152" s="22">
        <f>IF($B152="","",SUM(E152:H152))</f>
        <v/>
      </c>
      <c r="J152" s="22">
        <f>IF($B152="","",ROUND(F152*0.05+G152*0.18+H152*0.4,2))</f>
        <v/>
      </c>
      <c r="K152" s="22">
        <f>IF($B152="","",I152+J152)</f>
        <v/>
      </c>
      <c r="L152" s="27" t="n"/>
      <c r="M152" s="26" t="n"/>
      <c r="N152" s="26" t="n"/>
      <c r="O152" s="26" t="n"/>
    </row>
    <row r="153">
      <c r="A153" s="24" t="n"/>
      <c r="B153" s="25" t="n"/>
      <c r="C153" s="20">
        <f>IF($B153="","",IFERROR(VLOOKUP($B153,'Outlet Master'!$A$4:$G$18,2,FALSE),"?"))</f>
        <v/>
      </c>
      <c r="D153" s="20">
        <f>IF($B153="","",IFERROR(VLOOKUP($B153,'Outlet Master'!$A$4:$G$18,4,FALSE),""))</f>
        <v/>
      </c>
      <c r="E153" s="26" t="n"/>
      <c r="F153" s="26" t="n"/>
      <c r="G153" s="26" t="n"/>
      <c r="H153" s="26" t="n"/>
      <c r="I153" s="22">
        <f>IF($B153="","",SUM(E153:H153))</f>
        <v/>
      </c>
      <c r="J153" s="22">
        <f>IF($B153="","",ROUND(F153*0.05+G153*0.18+H153*0.4,2))</f>
        <v/>
      </c>
      <c r="K153" s="22">
        <f>IF($B153="","",I153+J153)</f>
        <v/>
      </c>
      <c r="L153" s="27" t="n"/>
      <c r="M153" s="26" t="n"/>
      <c r="N153" s="26" t="n"/>
      <c r="O153" s="26" t="n"/>
    </row>
    <row r="154">
      <c r="A154" s="24" t="n"/>
      <c r="B154" s="25" t="n"/>
      <c r="C154" s="20">
        <f>IF($B154="","",IFERROR(VLOOKUP($B154,'Outlet Master'!$A$4:$G$18,2,FALSE),"?"))</f>
        <v/>
      </c>
      <c r="D154" s="20">
        <f>IF($B154="","",IFERROR(VLOOKUP($B154,'Outlet Master'!$A$4:$G$18,4,FALSE),""))</f>
        <v/>
      </c>
      <c r="E154" s="26" t="n"/>
      <c r="F154" s="26" t="n"/>
      <c r="G154" s="26" t="n"/>
      <c r="H154" s="26" t="n"/>
      <c r="I154" s="22">
        <f>IF($B154="","",SUM(E154:H154))</f>
        <v/>
      </c>
      <c r="J154" s="22">
        <f>IF($B154="","",ROUND(F154*0.05+G154*0.18+H154*0.4,2))</f>
        <v/>
      </c>
      <c r="K154" s="22">
        <f>IF($B154="","",I154+J154)</f>
        <v/>
      </c>
      <c r="L154" s="27" t="n"/>
      <c r="M154" s="26" t="n"/>
      <c r="N154" s="26" t="n"/>
      <c r="O154" s="26" t="n"/>
    </row>
    <row r="155">
      <c r="A155" s="24" t="n"/>
      <c r="B155" s="25" t="n"/>
      <c r="C155" s="20">
        <f>IF($B155="","",IFERROR(VLOOKUP($B155,'Outlet Master'!$A$4:$G$18,2,FALSE),"?"))</f>
        <v/>
      </c>
      <c r="D155" s="20">
        <f>IF($B155="","",IFERROR(VLOOKUP($B155,'Outlet Master'!$A$4:$G$18,4,FALSE),""))</f>
        <v/>
      </c>
      <c r="E155" s="26" t="n"/>
      <c r="F155" s="26" t="n"/>
      <c r="G155" s="26" t="n"/>
      <c r="H155" s="26" t="n"/>
      <c r="I155" s="22">
        <f>IF($B155="","",SUM(E155:H155))</f>
        <v/>
      </c>
      <c r="J155" s="22">
        <f>IF($B155="","",ROUND(F155*0.05+G155*0.18+H155*0.4,2))</f>
        <v/>
      </c>
      <c r="K155" s="22">
        <f>IF($B155="","",I155+J155)</f>
        <v/>
      </c>
      <c r="L155" s="27" t="n"/>
      <c r="M155" s="26" t="n"/>
      <c r="N155" s="26" t="n"/>
      <c r="O155" s="26" t="n"/>
    </row>
    <row r="156">
      <c r="A156" s="24" t="n"/>
      <c r="B156" s="25" t="n"/>
      <c r="C156" s="20">
        <f>IF($B156="","",IFERROR(VLOOKUP($B156,'Outlet Master'!$A$4:$G$18,2,FALSE),"?"))</f>
        <v/>
      </c>
      <c r="D156" s="20">
        <f>IF($B156="","",IFERROR(VLOOKUP($B156,'Outlet Master'!$A$4:$G$18,4,FALSE),""))</f>
        <v/>
      </c>
      <c r="E156" s="26" t="n"/>
      <c r="F156" s="26" t="n"/>
      <c r="G156" s="26" t="n"/>
      <c r="H156" s="26" t="n"/>
      <c r="I156" s="22">
        <f>IF($B156="","",SUM(E156:H156))</f>
        <v/>
      </c>
      <c r="J156" s="22">
        <f>IF($B156="","",ROUND(F156*0.05+G156*0.18+H156*0.4,2))</f>
        <v/>
      </c>
      <c r="K156" s="22">
        <f>IF($B156="","",I156+J156)</f>
        <v/>
      </c>
      <c r="L156" s="27" t="n"/>
      <c r="M156" s="26" t="n"/>
      <c r="N156" s="26" t="n"/>
      <c r="O156" s="26" t="n"/>
    </row>
    <row r="157">
      <c r="A157" s="24" t="n"/>
      <c r="B157" s="25" t="n"/>
      <c r="C157" s="20">
        <f>IF($B157="","",IFERROR(VLOOKUP($B157,'Outlet Master'!$A$4:$G$18,2,FALSE),"?"))</f>
        <v/>
      </c>
      <c r="D157" s="20">
        <f>IF($B157="","",IFERROR(VLOOKUP($B157,'Outlet Master'!$A$4:$G$18,4,FALSE),""))</f>
        <v/>
      </c>
      <c r="E157" s="26" t="n"/>
      <c r="F157" s="26" t="n"/>
      <c r="G157" s="26" t="n"/>
      <c r="H157" s="26" t="n"/>
      <c r="I157" s="22">
        <f>IF($B157="","",SUM(E157:H157))</f>
        <v/>
      </c>
      <c r="J157" s="22">
        <f>IF($B157="","",ROUND(F157*0.05+G157*0.18+H157*0.4,2))</f>
        <v/>
      </c>
      <c r="K157" s="22">
        <f>IF($B157="","",I157+J157)</f>
        <v/>
      </c>
      <c r="L157" s="27" t="n"/>
      <c r="M157" s="26" t="n"/>
      <c r="N157" s="26" t="n"/>
      <c r="O157" s="26" t="n"/>
    </row>
    <row r="158">
      <c r="A158" s="24" t="n"/>
      <c r="B158" s="25" t="n"/>
      <c r="C158" s="20">
        <f>IF($B158="","",IFERROR(VLOOKUP($B158,'Outlet Master'!$A$4:$G$18,2,FALSE),"?"))</f>
        <v/>
      </c>
      <c r="D158" s="20">
        <f>IF($B158="","",IFERROR(VLOOKUP($B158,'Outlet Master'!$A$4:$G$18,4,FALSE),""))</f>
        <v/>
      </c>
      <c r="E158" s="26" t="n"/>
      <c r="F158" s="26" t="n"/>
      <c r="G158" s="26" t="n"/>
      <c r="H158" s="26" t="n"/>
      <c r="I158" s="22">
        <f>IF($B158="","",SUM(E158:H158))</f>
        <v/>
      </c>
      <c r="J158" s="22">
        <f>IF($B158="","",ROUND(F158*0.05+G158*0.18+H158*0.4,2))</f>
        <v/>
      </c>
      <c r="K158" s="22">
        <f>IF($B158="","",I158+J158)</f>
        <v/>
      </c>
      <c r="L158" s="27" t="n"/>
      <c r="M158" s="26" t="n"/>
      <c r="N158" s="26" t="n"/>
      <c r="O158" s="26" t="n"/>
    </row>
    <row r="159">
      <c r="A159" s="24" t="n"/>
      <c r="B159" s="25" t="n"/>
      <c r="C159" s="20">
        <f>IF($B159="","",IFERROR(VLOOKUP($B159,'Outlet Master'!$A$4:$G$18,2,FALSE),"?"))</f>
        <v/>
      </c>
      <c r="D159" s="20">
        <f>IF($B159="","",IFERROR(VLOOKUP($B159,'Outlet Master'!$A$4:$G$18,4,FALSE),""))</f>
        <v/>
      </c>
      <c r="E159" s="26" t="n"/>
      <c r="F159" s="26" t="n"/>
      <c r="G159" s="26" t="n"/>
      <c r="H159" s="26" t="n"/>
      <c r="I159" s="22">
        <f>IF($B159="","",SUM(E159:H159))</f>
        <v/>
      </c>
      <c r="J159" s="22">
        <f>IF($B159="","",ROUND(F159*0.05+G159*0.18+H159*0.4,2))</f>
        <v/>
      </c>
      <c r="K159" s="22">
        <f>IF($B159="","",I159+J159)</f>
        <v/>
      </c>
      <c r="L159" s="27" t="n"/>
      <c r="M159" s="26" t="n"/>
      <c r="N159" s="26" t="n"/>
      <c r="O159" s="26" t="n"/>
    </row>
    <row r="160">
      <c r="A160" s="24" t="n"/>
      <c r="B160" s="25" t="n"/>
      <c r="C160" s="20">
        <f>IF($B160="","",IFERROR(VLOOKUP($B160,'Outlet Master'!$A$4:$G$18,2,FALSE),"?"))</f>
        <v/>
      </c>
      <c r="D160" s="20">
        <f>IF($B160="","",IFERROR(VLOOKUP($B160,'Outlet Master'!$A$4:$G$18,4,FALSE),""))</f>
        <v/>
      </c>
      <c r="E160" s="26" t="n"/>
      <c r="F160" s="26" t="n"/>
      <c r="G160" s="26" t="n"/>
      <c r="H160" s="26" t="n"/>
      <c r="I160" s="22">
        <f>IF($B160="","",SUM(E160:H160))</f>
        <v/>
      </c>
      <c r="J160" s="22">
        <f>IF($B160="","",ROUND(F160*0.05+G160*0.18+H160*0.4,2))</f>
        <v/>
      </c>
      <c r="K160" s="22">
        <f>IF($B160="","",I160+J160)</f>
        <v/>
      </c>
      <c r="L160" s="27" t="n"/>
      <c r="M160" s="26" t="n"/>
      <c r="N160" s="26" t="n"/>
      <c r="O160" s="26" t="n"/>
    </row>
    <row r="161">
      <c r="A161" s="24" t="n"/>
      <c r="B161" s="25" t="n"/>
      <c r="C161" s="20">
        <f>IF($B161="","",IFERROR(VLOOKUP($B161,'Outlet Master'!$A$4:$G$18,2,FALSE),"?"))</f>
        <v/>
      </c>
      <c r="D161" s="20">
        <f>IF($B161="","",IFERROR(VLOOKUP($B161,'Outlet Master'!$A$4:$G$18,4,FALSE),""))</f>
        <v/>
      </c>
      <c r="E161" s="26" t="n"/>
      <c r="F161" s="26" t="n"/>
      <c r="G161" s="26" t="n"/>
      <c r="H161" s="26" t="n"/>
      <c r="I161" s="22">
        <f>IF($B161="","",SUM(E161:H161))</f>
        <v/>
      </c>
      <c r="J161" s="22">
        <f>IF($B161="","",ROUND(F161*0.05+G161*0.18+H161*0.4,2))</f>
        <v/>
      </c>
      <c r="K161" s="22">
        <f>IF($B161="","",I161+J161)</f>
        <v/>
      </c>
      <c r="L161" s="27" t="n"/>
      <c r="M161" s="26" t="n"/>
      <c r="N161" s="26" t="n"/>
      <c r="O161" s="26" t="n"/>
    </row>
    <row r="162">
      <c r="A162" s="24" t="n"/>
      <c r="B162" s="25" t="n"/>
      <c r="C162" s="20">
        <f>IF($B162="","",IFERROR(VLOOKUP($B162,'Outlet Master'!$A$4:$G$18,2,FALSE),"?"))</f>
        <v/>
      </c>
      <c r="D162" s="20">
        <f>IF($B162="","",IFERROR(VLOOKUP($B162,'Outlet Master'!$A$4:$G$18,4,FALSE),""))</f>
        <v/>
      </c>
      <c r="E162" s="26" t="n"/>
      <c r="F162" s="26" t="n"/>
      <c r="G162" s="26" t="n"/>
      <c r="H162" s="26" t="n"/>
      <c r="I162" s="22">
        <f>IF($B162="","",SUM(E162:H162))</f>
        <v/>
      </c>
      <c r="J162" s="22">
        <f>IF($B162="","",ROUND(F162*0.05+G162*0.18+H162*0.4,2))</f>
        <v/>
      </c>
      <c r="K162" s="22">
        <f>IF($B162="","",I162+J162)</f>
        <v/>
      </c>
      <c r="L162" s="27" t="n"/>
      <c r="M162" s="26" t="n"/>
      <c r="N162" s="26" t="n"/>
      <c r="O162" s="26" t="n"/>
    </row>
    <row r="163">
      <c r="A163" s="24" t="n"/>
      <c r="B163" s="25" t="n"/>
      <c r="C163" s="20">
        <f>IF($B163="","",IFERROR(VLOOKUP($B163,'Outlet Master'!$A$4:$G$18,2,FALSE),"?"))</f>
        <v/>
      </c>
      <c r="D163" s="20">
        <f>IF($B163="","",IFERROR(VLOOKUP($B163,'Outlet Master'!$A$4:$G$18,4,FALSE),""))</f>
        <v/>
      </c>
      <c r="E163" s="26" t="n"/>
      <c r="F163" s="26" t="n"/>
      <c r="G163" s="26" t="n"/>
      <c r="H163" s="26" t="n"/>
      <c r="I163" s="22">
        <f>IF($B163="","",SUM(E163:H163))</f>
        <v/>
      </c>
      <c r="J163" s="22">
        <f>IF($B163="","",ROUND(F163*0.05+G163*0.18+H163*0.4,2))</f>
        <v/>
      </c>
      <c r="K163" s="22">
        <f>IF($B163="","",I163+J163)</f>
        <v/>
      </c>
      <c r="L163" s="27" t="n"/>
      <c r="M163" s="26" t="n"/>
      <c r="N163" s="26" t="n"/>
      <c r="O163" s="26" t="n"/>
    </row>
    <row r="164">
      <c r="A164" s="24" t="n"/>
      <c r="B164" s="25" t="n"/>
      <c r="C164" s="20">
        <f>IF($B164="","",IFERROR(VLOOKUP($B164,'Outlet Master'!$A$4:$G$18,2,FALSE),"?"))</f>
        <v/>
      </c>
      <c r="D164" s="20">
        <f>IF($B164="","",IFERROR(VLOOKUP($B164,'Outlet Master'!$A$4:$G$18,4,FALSE),""))</f>
        <v/>
      </c>
      <c r="E164" s="26" t="n"/>
      <c r="F164" s="26" t="n"/>
      <c r="G164" s="26" t="n"/>
      <c r="H164" s="26" t="n"/>
      <c r="I164" s="22">
        <f>IF($B164="","",SUM(E164:H164))</f>
        <v/>
      </c>
      <c r="J164" s="22">
        <f>IF($B164="","",ROUND(F164*0.05+G164*0.18+H164*0.4,2))</f>
        <v/>
      </c>
      <c r="K164" s="22">
        <f>IF($B164="","",I164+J164)</f>
        <v/>
      </c>
      <c r="L164" s="27" t="n"/>
      <c r="M164" s="26" t="n"/>
      <c r="N164" s="26" t="n"/>
      <c r="O164" s="26" t="n"/>
    </row>
    <row r="165">
      <c r="A165" s="24" t="n"/>
      <c r="B165" s="25" t="n"/>
      <c r="C165" s="20">
        <f>IF($B165="","",IFERROR(VLOOKUP($B165,'Outlet Master'!$A$4:$G$18,2,FALSE),"?"))</f>
        <v/>
      </c>
      <c r="D165" s="20">
        <f>IF($B165="","",IFERROR(VLOOKUP($B165,'Outlet Master'!$A$4:$G$18,4,FALSE),""))</f>
        <v/>
      </c>
      <c r="E165" s="26" t="n"/>
      <c r="F165" s="26" t="n"/>
      <c r="G165" s="26" t="n"/>
      <c r="H165" s="26" t="n"/>
      <c r="I165" s="22">
        <f>IF($B165="","",SUM(E165:H165))</f>
        <v/>
      </c>
      <c r="J165" s="22">
        <f>IF($B165="","",ROUND(F165*0.05+G165*0.18+H165*0.4,2))</f>
        <v/>
      </c>
      <c r="K165" s="22">
        <f>IF($B165="","",I165+J165)</f>
        <v/>
      </c>
      <c r="L165" s="27" t="n"/>
      <c r="M165" s="26" t="n"/>
      <c r="N165" s="26" t="n"/>
      <c r="O165" s="26" t="n"/>
    </row>
    <row r="166">
      <c r="A166" s="24" t="n"/>
      <c r="B166" s="25" t="n"/>
      <c r="C166" s="20">
        <f>IF($B166="","",IFERROR(VLOOKUP($B166,'Outlet Master'!$A$4:$G$18,2,FALSE),"?"))</f>
        <v/>
      </c>
      <c r="D166" s="20">
        <f>IF($B166="","",IFERROR(VLOOKUP($B166,'Outlet Master'!$A$4:$G$18,4,FALSE),""))</f>
        <v/>
      </c>
      <c r="E166" s="26" t="n"/>
      <c r="F166" s="26" t="n"/>
      <c r="G166" s="26" t="n"/>
      <c r="H166" s="26" t="n"/>
      <c r="I166" s="22">
        <f>IF($B166="","",SUM(E166:H166))</f>
        <v/>
      </c>
      <c r="J166" s="22">
        <f>IF($B166="","",ROUND(F166*0.05+G166*0.18+H166*0.4,2))</f>
        <v/>
      </c>
      <c r="K166" s="22">
        <f>IF($B166="","",I166+J166)</f>
        <v/>
      </c>
      <c r="L166" s="27" t="n"/>
      <c r="M166" s="26" t="n"/>
      <c r="N166" s="26" t="n"/>
      <c r="O166" s="26" t="n"/>
    </row>
    <row r="167">
      <c r="A167" s="24" t="n"/>
      <c r="B167" s="25" t="n"/>
      <c r="C167" s="20">
        <f>IF($B167="","",IFERROR(VLOOKUP($B167,'Outlet Master'!$A$4:$G$18,2,FALSE),"?"))</f>
        <v/>
      </c>
      <c r="D167" s="20">
        <f>IF($B167="","",IFERROR(VLOOKUP($B167,'Outlet Master'!$A$4:$G$18,4,FALSE),""))</f>
        <v/>
      </c>
      <c r="E167" s="26" t="n"/>
      <c r="F167" s="26" t="n"/>
      <c r="G167" s="26" t="n"/>
      <c r="H167" s="26" t="n"/>
      <c r="I167" s="22">
        <f>IF($B167="","",SUM(E167:H167))</f>
        <v/>
      </c>
      <c r="J167" s="22">
        <f>IF($B167="","",ROUND(F167*0.05+G167*0.18+H167*0.4,2))</f>
        <v/>
      </c>
      <c r="K167" s="22">
        <f>IF($B167="","",I167+J167)</f>
        <v/>
      </c>
      <c r="L167" s="27" t="n"/>
      <c r="M167" s="26" t="n"/>
      <c r="N167" s="26" t="n"/>
      <c r="O167" s="26" t="n"/>
    </row>
    <row r="168">
      <c r="A168" s="24" t="n"/>
      <c r="B168" s="25" t="n"/>
      <c r="C168" s="20">
        <f>IF($B168="","",IFERROR(VLOOKUP($B168,'Outlet Master'!$A$4:$G$18,2,FALSE),"?"))</f>
        <v/>
      </c>
      <c r="D168" s="20">
        <f>IF($B168="","",IFERROR(VLOOKUP($B168,'Outlet Master'!$A$4:$G$18,4,FALSE),""))</f>
        <v/>
      </c>
      <c r="E168" s="26" t="n"/>
      <c r="F168" s="26" t="n"/>
      <c r="G168" s="26" t="n"/>
      <c r="H168" s="26" t="n"/>
      <c r="I168" s="22">
        <f>IF($B168="","",SUM(E168:H168))</f>
        <v/>
      </c>
      <c r="J168" s="22">
        <f>IF($B168="","",ROUND(F168*0.05+G168*0.18+H168*0.4,2))</f>
        <v/>
      </c>
      <c r="K168" s="22">
        <f>IF($B168="","",I168+J168)</f>
        <v/>
      </c>
      <c r="L168" s="27" t="n"/>
      <c r="M168" s="26" t="n"/>
      <c r="N168" s="26" t="n"/>
      <c r="O168" s="26" t="n"/>
    </row>
    <row r="169">
      <c r="A169" s="24" t="n"/>
      <c r="B169" s="25" t="n"/>
      <c r="C169" s="20">
        <f>IF($B169="","",IFERROR(VLOOKUP($B169,'Outlet Master'!$A$4:$G$18,2,FALSE),"?"))</f>
        <v/>
      </c>
      <c r="D169" s="20">
        <f>IF($B169="","",IFERROR(VLOOKUP($B169,'Outlet Master'!$A$4:$G$18,4,FALSE),""))</f>
        <v/>
      </c>
      <c r="E169" s="26" t="n"/>
      <c r="F169" s="26" t="n"/>
      <c r="G169" s="26" t="n"/>
      <c r="H169" s="26" t="n"/>
      <c r="I169" s="22">
        <f>IF($B169="","",SUM(E169:H169))</f>
        <v/>
      </c>
      <c r="J169" s="22">
        <f>IF($B169="","",ROUND(F169*0.05+G169*0.18+H169*0.4,2))</f>
        <v/>
      </c>
      <c r="K169" s="22">
        <f>IF($B169="","",I169+J169)</f>
        <v/>
      </c>
      <c r="L169" s="27" t="n"/>
      <c r="M169" s="26" t="n"/>
      <c r="N169" s="26" t="n"/>
      <c r="O169" s="26" t="n"/>
    </row>
    <row r="170">
      <c r="A170" s="24" t="n"/>
      <c r="B170" s="25" t="n"/>
      <c r="C170" s="20">
        <f>IF($B170="","",IFERROR(VLOOKUP($B170,'Outlet Master'!$A$4:$G$18,2,FALSE),"?"))</f>
        <v/>
      </c>
      <c r="D170" s="20">
        <f>IF($B170="","",IFERROR(VLOOKUP($B170,'Outlet Master'!$A$4:$G$18,4,FALSE),""))</f>
        <v/>
      </c>
      <c r="E170" s="26" t="n"/>
      <c r="F170" s="26" t="n"/>
      <c r="G170" s="26" t="n"/>
      <c r="H170" s="26" t="n"/>
      <c r="I170" s="22">
        <f>IF($B170="","",SUM(E170:H170))</f>
        <v/>
      </c>
      <c r="J170" s="22">
        <f>IF($B170="","",ROUND(F170*0.05+G170*0.18+H170*0.4,2))</f>
        <v/>
      </c>
      <c r="K170" s="22">
        <f>IF($B170="","",I170+J170)</f>
        <v/>
      </c>
      <c r="L170" s="27" t="n"/>
      <c r="M170" s="26" t="n"/>
      <c r="N170" s="26" t="n"/>
      <c r="O170" s="26" t="n"/>
    </row>
    <row r="171">
      <c r="A171" s="24" t="n"/>
      <c r="B171" s="25" t="n"/>
      <c r="C171" s="20">
        <f>IF($B171="","",IFERROR(VLOOKUP($B171,'Outlet Master'!$A$4:$G$18,2,FALSE),"?"))</f>
        <v/>
      </c>
      <c r="D171" s="20">
        <f>IF($B171="","",IFERROR(VLOOKUP($B171,'Outlet Master'!$A$4:$G$18,4,FALSE),""))</f>
        <v/>
      </c>
      <c r="E171" s="26" t="n"/>
      <c r="F171" s="26" t="n"/>
      <c r="G171" s="26" t="n"/>
      <c r="H171" s="26" t="n"/>
      <c r="I171" s="22">
        <f>IF($B171="","",SUM(E171:H171))</f>
        <v/>
      </c>
      <c r="J171" s="22">
        <f>IF($B171="","",ROUND(F171*0.05+G171*0.18+H171*0.4,2))</f>
        <v/>
      </c>
      <c r="K171" s="22">
        <f>IF($B171="","",I171+J171)</f>
        <v/>
      </c>
      <c r="L171" s="27" t="n"/>
      <c r="M171" s="26" t="n"/>
      <c r="N171" s="26" t="n"/>
      <c r="O171" s="26" t="n"/>
    </row>
    <row r="172">
      <c r="A172" s="24" t="n"/>
      <c r="B172" s="25" t="n"/>
      <c r="C172" s="20">
        <f>IF($B172="","",IFERROR(VLOOKUP($B172,'Outlet Master'!$A$4:$G$18,2,FALSE),"?"))</f>
        <v/>
      </c>
      <c r="D172" s="20">
        <f>IF($B172="","",IFERROR(VLOOKUP($B172,'Outlet Master'!$A$4:$G$18,4,FALSE),""))</f>
        <v/>
      </c>
      <c r="E172" s="26" t="n"/>
      <c r="F172" s="26" t="n"/>
      <c r="G172" s="26" t="n"/>
      <c r="H172" s="26" t="n"/>
      <c r="I172" s="22">
        <f>IF($B172="","",SUM(E172:H172))</f>
        <v/>
      </c>
      <c r="J172" s="22">
        <f>IF($B172="","",ROUND(F172*0.05+G172*0.18+H172*0.4,2))</f>
        <v/>
      </c>
      <c r="K172" s="22">
        <f>IF($B172="","",I172+J172)</f>
        <v/>
      </c>
      <c r="L172" s="27" t="n"/>
      <c r="M172" s="26" t="n"/>
      <c r="N172" s="26" t="n"/>
      <c r="O172" s="26" t="n"/>
    </row>
    <row r="173">
      <c r="A173" s="24" t="n"/>
      <c r="B173" s="25" t="n"/>
      <c r="C173" s="20">
        <f>IF($B173="","",IFERROR(VLOOKUP($B173,'Outlet Master'!$A$4:$G$18,2,FALSE),"?"))</f>
        <v/>
      </c>
      <c r="D173" s="20">
        <f>IF($B173="","",IFERROR(VLOOKUP($B173,'Outlet Master'!$A$4:$G$18,4,FALSE),""))</f>
        <v/>
      </c>
      <c r="E173" s="26" t="n"/>
      <c r="F173" s="26" t="n"/>
      <c r="G173" s="26" t="n"/>
      <c r="H173" s="26" t="n"/>
      <c r="I173" s="22">
        <f>IF($B173="","",SUM(E173:H173))</f>
        <v/>
      </c>
      <c r="J173" s="22">
        <f>IF($B173="","",ROUND(F173*0.05+G173*0.18+H173*0.4,2))</f>
        <v/>
      </c>
      <c r="K173" s="22">
        <f>IF($B173="","",I173+J173)</f>
        <v/>
      </c>
      <c r="L173" s="27" t="n"/>
      <c r="M173" s="26" t="n"/>
      <c r="N173" s="26" t="n"/>
      <c r="O173" s="26" t="n"/>
    </row>
    <row r="174">
      <c r="A174" s="24" t="n"/>
      <c r="B174" s="25" t="n"/>
      <c r="C174" s="20">
        <f>IF($B174="","",IFERROR(VLOOKUP($B174,'Outlet Master'!$A$4:$G$18,2,FALSE),"?"))</f>
        <v/>
      </c>
      <c r="D174" s="20">
        <f>IF($B174="","",IFERROR(VLOOKUP($B174,'Outlet Master'!$A$4:$G$18,4,FALSE),""))</f>
        <v/>
      </c>
      <c r="E174" s="26" t="n"/>
      <c r="F174" s="26" t="n"/>
      <c r="G174" s="26" t="n"/>
      <c r="H174" s="26" t="n"/>
      <c r="I174" s="22">
        <f>IF($B174="","",SUM(E174:H174))</f>
        <v/>
      </c>
      <c r="J174" s="22">
        <f>IF($B174="","",ROUND(F174*0.05+G174*0.18+H174*0.4,2))</f>
        <v/>
      </c>
      <c r="K174" s="22">
        <f>IF($B174="","",I174+J174)</f>
        <v/>
      </c>
      <c r="L174" s="27" t="n"/>
      <c r="M174" s="26" t="n"/>
      <c r="N174" s="26" t="n"/>
      <c r="O174" s="26" t="n"/>
    </row>
    <row r="175">
      <c r="A175" s="24" t="n"/>
      <c r="B175" s="25" t="n"/>
      <c r="C175" s="20">
        <f>IF($B175="","",IFERROR(VLOOKUP($B175,'Outlet Master'!$A$4:$G$18,2,FALSE),"?"))</f>
        <v/>
      </c>
      <c r="D175" s="20">
        <f>IF($B175="","",IFERROR(VLOOKUP($B175,'Outlet Master'!$A$4:$G$18,4,FALSE),""))</f>
        <v/>
      </c>
      <c r="E175" s="26" t="n"/>
      <c r="F175" s="26" t="n"/>
      <c r="G175" s="26" t="n"/>
      <c r="H175" s="26" t="n"/>
      <c r="I175" s="22">
        <f>IF($B175="","",SUM(E175:H175))</f>
        <v/>
      </c>
      <c r="J175" s="22">
        <f>IF($B175="","",ROUND(F175*0.05+G175*0.18+H175*0.4,2))</f>
        <v/>
      </c>
      <c r="K175" s="22">
        <f>IF($B175="","",I175+J175)</f>
        <v/>
      </c>
      <c r="L175" s="27" t="n"/>
      <c r="M175" s="26" t="n"/>
      <c r="N175" s="26" t="n"/>
      <c r="O175" s="26" t="n"/>
    </row>
    <row r="176">
      <c r="A176" s="24" t="n"/>
      <c r="B176" s="25" t="n"/>
      <c r="C176" s="20">
        <f>IF($B176="","",IFERROR(VLOOKUP($B176,'Outlet Master'!$A$4:$G$18,2,FALSE),"?"))</f>
        <v/>
      </c>
      <c r="D176" s="20">
        <f>IF($B176="","",IFERROR(VLOOKUP($B176,'Outlet Master'!$A$4:$G$18,4,FALSE),""))</f>
        <v/>
      </c>
      <c r="E176" s="26" t="n"/>
      <c r="F176" s="26" t="n"/>
      <c r="G176" s="26" t="n"/>
      <c r="H176" s="26" t="n"/>
      <c r="I176" s="22">
        <f>IF($B176="","",SUM(E176:H176))</f>
        <v/>
      </c>
      <c r="J176" s="22">
        <f>IF($B176="","",ROUND(F176*0.05+G176*0.18+H176*0.4,2))</f>
        <v/>
      </c>
      <c r="K176" s="22">
        <f>IF($B176="","",I176+J176)</f>
        <v/>
      </c>
      <c r="L176" s="27" t="n"/>
      <c r="M176" s="26" t="n"/>
      <c r="N176" s="26" t="n"/>
      <c r="O176" s="26" t="n"/>
    </row>
    <row r="177">
      <c r="A177" s="24" t="n"/>
      <c r="B177" s="25" t="n"/>
      <c r="C177" s="20">
        <f>IF($B177="","",IFERROR(VLOOKUP($B177,'Outlet Master'!$A$4:$G$18,2,FALSE),"?"))</f>
        <v/>
      </c>
      <c r="D177" s="20">
        <f>IF($B177="","",IFERROR(VLOOKUP($B177,'Outlet Master'!$A$4:$G$18,4,FALSE),""))</f>
        <v/>
      </c>
      <c r="E177" s="26" t="n"/>
      <c r="F177" s="26" t="n"/>
      <c r="G177" s="26" t="n"/>
      <c r="H177" s="26" t="n"/>
      <c r="I177" s="22">
        <f>IF($B177="","",SUM(E177:H177))</f>
        <v/>
      </c>
      <c r="J177" s="22">
        <f>IF($B177="","",ROUND(F177*0.05+G177*0.18+H177*0.4,2))</f>
        <v/>
      </c>
      <c r="K177" s="22">
        <f>IF($B177="","",I177+J177)</f>
        <v/>
      </c>
      <c r="L177" s="27" t="n"/>
      <c r="M177" s="26" t="n"/>
      <c r="N177" s="26" t="n"/>
      <c r="O177" s="26" t="n"/>
    </row>
    <row r="178">
      <c r="A178" s="24" t="n"/>
      <c r="B178" s="25" t="n"/>
      <c r="C178" s="20">
        <f>IF($B178="","",IFERROR(VLOOKUP($B178,'Outlet Master'!$A$4:$G$18,2,FALSE),"?"))</f>
        <v/>
      </c>
      <c r="D178" s="20">
        <f>IF($B178="","",IFERROR(VLOOKUP($B178,'Outlet Master'!$A$4:$G$18,4,FALSE),""))</f>
        <v/>
      </c>
      <c r="E178" s="26" t="n"/>
      <c r="F178" s="26" t="n"/>
      <c r="G178" s="26" t="n"/>
      <c r="H178" s="26" t="n"/>
      <c r="I178" s="22">
        <f>IF($B178="","",SUM(E178:H178))</f>
        <v/>
      </c>
      <c r="J178" s="22">
        <f>IF($B178="","",ROUND(F178*0.05+G178*0.18+H178*0.4,2))</f>
        <v/>
      </c>
      <c r="K178" s="22">
        <f>IF($B178="","",I178+J178)</f>
        <v/>
      </c>
      <c r="L178" s="27" t="n"/>
      <c r="M178" s="26" t="n"/>
      <c r="N178" s="26" t="n"/>
      <c r="O178" s="26" t="n"/>
    </row>
    <row r="179">
      <c r="A179" s="24" t="n"/>
      <c r="B179" s="25" t="n"/>
      <c r="C179" s="20">
        <f>IF($B179="","",IFERROR(VLOOKUP($B179,'Outlet Master'!$A$4:$G$18,2,FALSE),"?"))</f>
        <v/>
      </c>
      <c r="D179" s="20">
        <f>IF($B179="","",IFERROR(VLOOKUP($B179,'Outlet Master'!$A$4:$G$18,4,FALSE),""))</f>
        <v/>
      </c>
      <c r="E179" s="26" t="n"/>
      <c r="F179" s="26" t="n"/>
      <c r="G179" s="26" t="n"/>
      <c r="H179" s="26" t="n"/>
      <c r="I179" s="22">
        <f>IF($B179="","",SUM(E179:H179))</f>
        <v/>
      </c>
      <c r="J179" s="22">
        <f>IF($B179="","",ROUND(F179*0.05+G179*0.18+H179*0.4,2))</f>
        <v/>
      </c>
      <c r="K179" s="22">
        <f>IF($B179="","",I179+J179)</f>
        <v/>
      </c>
      <c r="L179" s="27" t="n"/>
      <c r="M179" s="26" t="n"/>
      <c r="N179" s="26" t="n"/>
      <c r="O179" s="26" t="n"/>
    </row>
    <row r="180">
      <c r="A180" s="24" t="n"/>
      <c r="B180" s="25" t="n"/>
      <c r="C180" s="20">
        <f>IF($B180="","",IFERROR(VLOOKUP($B180,'Outlet Master'!$A$4:$G$18,2,FALSE),"?"))</f>
        <v/>
      </c>
      <c r="D180" s="20">
        <f>IF($B180="","",IFERROR(VLOOKUP($B180,'Outlet Master'!$A$4:$G$18,4,FALSE),""))</f>
        <v/>
      </c>
      <c r="E180" s="26" t="n"/>
      <c r="F180" s="26" t="n"/>
      <c r="G180" s="26" t="n"/>
      <c r="H180" s="26" t="n"/>
      <c r="I180" s="22">
        <f>IF($B180="","",SUM(E180:H180))</f>
        <v/>
      </c>
      <c r="J180" s="22">
        <f>IF($B180="","",ROUND(F180*0.05+G180*0.18+H180*0.4,2))</f>
        <v/>
      </c>
      <c r="K180" s="22">
        <f>IF($B180="","",I180+J180)</f>
        <v/>
      </c>
      <c r="L180" s="27" t="n"/>
      <c r="M180" s="26" t="n"/>
      <c r="N180" s="26" t="n"/>
      <c r="O180" s="26" t="n"/>
    </row>
    <row r="181">
      <c r="A181" s="24" t="n"/>
      <c r="B181" s="25" t="n"/>
      <c r="C181" s="20">
        <f>IF($B181="","",IFERROR(VLOOKUP($B181,'Outlet Master'!$A$4:$G$18,2,FALSE),"?"))</f>
        <v/>
      </c>
      <c r="D181" s="20">
        <f>IF($B181="","",IFERROR(VLOOKUP($B181,'Outlet Master'!$A$4:$G$18,4,FALSE),""))</f>
        <v/>
      </c>
      <c r="E181" s="26" t="n"/>
      <c r="F181" s="26" t="n"/>
      <c r="G181" s="26" t="n"/>
      <c r="H181" s="26" t="n"/>
      <c r="I181" s="22">
        <f>IF($B181="","",SUM(E181:H181))</f>
        <v/>
      </c>
      <c r="J181" s="22">
        <f>IF($B181="","",ROUND(F181*0.05+G181*0.18+H181*0.4,2))</f>
        <v/>
      </c>
      <c r="K181" s="22">
        <f>IF($B181="","",I181+J181)</f>
        <v/>
      </c>
      <c r="L181" s="27" t="n"/>
      <c r="M181" s="26" t="n"/>
      <c r="N181" s="26" t="n"/>
      <c r="O181" s="26" t="n"/>
    </row>
    <row r="182">
      <c r="A182" s="24" t="n"/>
      <c r="B182" s="25" t="n"/>
      <c r="C182" s="20">
        <f>IF($B182="","",IFERROR(VLOOKUP($B182,'Outlet Master'!$A$4:$G$18,2,FALSE),"?"))</f>
        <v/>
      </c>
      <c r="D182" s="20">
        <f>IF($B182="","",IFERROR(VLOOKUP($B182,'Outlet Master'!$A$4:$G$18,4,FALSE),""))</f>
        <v/>
      </c>
      <c r="E182" s="26" t="n"/>
      <c r="F182" s="26" t="n"/>
      <c r="G182" s="26" t="n"/>
      <c r="H182" s="26" t="n"/>
      <c r="I182" s="22">
        <f>IF($B182="","",SUM(E182:H182))</f>
        <v/>
      </c>
      <c r="J182" s="22">
        <f>IF($B182="","",ROUND(F182*0.05+G182*0.18+H182*0.4,2))</f>
        <v/>
      </c>
      <c r="K182" s="22">
        <f>IF($B182="","",I182+J182)</f>
        <v/>
      </c>
      <c r="L182" s="27" t="n"/>
      <c r="M182" s="26" t="n"/>
      <c r="N182" s="26" t="n"/>
      <c r="O182" s="26" t="n"/>
    </row>
    <row r="183">
      <c r="A183" s="24" t="n"/>
      <c r="B183" s="25" t="n"/>
      <c r="C183" s="20">
        <f>IF($B183="","",IFERROR(VLOOKUP($B183,'Outlet Master'!$A$4:$G$18,2,FALSE),"?"))</f>
        <v/>
      </c>
      <c r="D183" s="20">
        <f>IF($B183="","",IFERROR(VLOOKUP($B183,'Outlet Master'!$A$4:$G$18,4,FALSE),""))</f>
        <v/>
      </c>
      <c r="E183" s="26" t="n"/>
      <c r="F183" s="26" t="n"/>
      <c r="G183" s="26" t="n"/>
      <c r="H183" s="26" t="n"/>
      <c r="I183" s="22">
        <f>IF($B183="","",SUM(E183:H183))</f>
        <v/>
      </c>
      <c r="J183" s="22">
        <f>IF($B183="","",ROUND(F183*0.05+G183*0.18+H183*0.4,2))</f>
        <v/>
      </c>
      <c r="K183" s="22">
        <f>IF($B183="","",I183+J183)</f>
        <v/>
      </c>
      <c r="L183" s="27" t="n"/>
      <c r="M183" s="26" t="n"/>
      <c r="N183" s="26" t="n"/>
      <c r="O183" s="26" t="n"/>
    </row>
    <row r="184">
      <c r="A184" s="24" t="n"/>
      <c r="B184" s="25" t="n"/>
      <c r="C184" s="20">
        <f>IF($B184="","",IFERROR(VLOOKUP($B184,'Outlet Master'!$A$4:$G$18,2,FALSE),"?"))</f>
        <v/>
      </c>
      <c r="D184" s="20">
        <f>IF($B184="","",IFERROR(VLOOKUP($B184,'Outlet Master'!$A$4:$G$18,4,FALSE),""))</f>
        <v/>
      </c>
      <c r="E184" s="26" t="n"/>
      <c r="F184" s="26" t="n"/>
      <c r="G184" s="26" t="n"/>
      <c r="H184" s="26" t="n"/>
      <c r="I184" s="22">
        <f>IF($B184="","",SUM(E184:H184))</f>
        <v/>
      </c>
      <c r="J184" s="22">
        <f>IF($B184="","",ROUND(F184*0.05+G184*0.18+H184*0.4,2))</f>
        <v/>
      </c>
      <c r="K184" s="22">
        <f>IF($B184="","",I184+J184)</f>
        <v/>
      </c>
      <c r="L184" s="27" t="n"/>
      <c r="M184" s="26" t="n"/>
      <c r="N184" s="26" t="n"/>
      <c r="O184" s="26" t="n"/>
    </row>
    <row r="185">
      <c r="A185" s="24" t="n"/>
      <c r="B185" s="25" t="n"/>
      <c r="C185" s="20">
        <f>IF($B185="","",IFERROR(VLOOKUP($B185,'Outlet Master'!$A$4:$G$18,2,FALSE),"?"))</f>
        <v/>
      </c>
      <c r="D185" s="20">
        <f>IF($B185="","",IFERROR(VLOOKUP($B185,'Outlet Master'!$A$4:$G$18,4,FALSE),""))</f>
        <v/>
      </c>
      <c r="E185" s="26" t="n"/>
      <c r="F185" s="26" t="n"/>
      <c r="G185" s="26" t="n"/>
      <c r="H185" s="26" t="n"/>
      <c r="I185" s="22">
        <f>IF($B185="","",SUM(E185:H185))</f>
        <v/>
      </c>
      <c r="J185" s="22">
        <f>IF($B185="","",ROUND(F185*0.05+G185*0.18+H185*0.4,2))</f>
        <v/>
      </c>
      <c r="K185" s="22">
        <f>IF($B185="","",I185+J185)</f>
        <v/>
      </c>
      <c r="L185" s="27" t="n"/>
      <c r="M185" s="26" t="n"/>
      <c r="N185" s="26" t="n"/>
      <c r="O185" s="26" t="n"/>
    </row>
    <row r="186">
      <c r="A186" s="24" t="n"/>
      <c r="B186" s="25" t="n"/>
      <c r="C186" s="20">
        <f>IF($B186="","",IFERROR(VLOOKUP($B186,'Outlet Master'!$A$4:$G$18,2,FALSE),"?"))</f>
        <v/>
      </c>
      <c r="D186" s="20">
        <f>IF($B186="","",IFERROR(VLOOKUP($B186,'Outlet Master'!$A$4:$G$18,4,FALSE),""))</f>
        <v/>
      </c>
      <c r="E186" s="26" t="n"/>
      <c r="F186" s="26" t="n"/>
      <c r="G186" s="26" t="n"/>
      <c r="H186" s="26" t="n"/>
      <c r="I186" s="22">
        <f>IF($B186="","",SUM(E186:H186))</f>
        <v/>
      </c>
      <c r="J186" s="22">
        <f>IF($B186="","",ROUND(F186*0.05+G186*0.18+H186*0.4,2))</f>
        <v/>
      </c>
      <c r="K186" s="22">
        <f>IF($B186="","",I186+J186)</f>
        <v/>
      </c>
      <c r="L186" s="27" t="n"/>
      <c r="M186" s="26" t="n"/>
      <c r="N186" s="26" t="n"/>
      <c r="O186" s="26" t="n"/>
    </row>
    <row r="187">
      <c r="A187" s="24" t="n"/>
      <c r="B187" s="25" t="n"/>
      <c r="C187" s="20">
        <f>IF($B187="","",IFERROR(VLOOKUP($B187,'Outlet Master'!$A$4:$G$18,2,FALSE),"?"))</f>
        <v/>
      </c>
      <c r="D187" s="20">
        <f>IF($B187="","",IFERROR(VLOOKUP($B187,'Outlet Master'!$A$4:$G$18,4,FALSE),""))</f>
        <v/>
      </c>
      <c r="E187" s="26" t="n"/>
      <c r="F187" s="26" t="n"/>
      <c r="G187" s="26" t="n"/>
      <c r="H187" s="26" t="n"/>
      <c r="I187" s="22">
        <f>IF($B187="","",SUM(E187:H187))</f>
        <v/>
      </c>
      <c r="J187" s="22">
        <f>IF($B187="","",ROUND(F187*0.05+G187*0.18+H187*0.4,2))</f>
        <v/>
      </c>
      <c r="K187" s="22">
        <f>IF($B187="","",I187+J187)</f>
        <v/>
      </c>
      <c r="L187" s="27" t="n"/>
      <c r="M187" s="26" t="n"/>
      <c r="N187" s="26" t="n"/>
      <c r="O187" s="26" t="n"/>
    </row>
    <row r="188">
      <c r="A188" s="24" t="n"/>
      <c r="B188" s="25" t="n"/>
      <c r="C188" s="20">
        <f>IF($B188="","",IFERROR(VLOOKUP($B188,'Outlet Master'!$A$4:$G$18,2,FALSE),"?"))</f>
        <v/>
      </c>
      <c r="D188" s="20">
        <f>IF($B188="","",IFERROR(VLOOKUP($B188,'Outlet Master'!$A$4:$G$18,4,FALSE),""))</f>
        <v/>
      </c>
      <c r="E188" s="26" t="n"/>
      <c r="F188" s="26" t="n"/>
      <c r="G188" s="26" t="n"/>
      <c r="H188" s="26" t="n"/>
      <c r="I188" s="22">
        <f>IF($B188="","",SUM(E188:H188))</f>
        <v/>
      </c>
      <c r="J188" s="22">
        <f>IF($B188="","",ROUND(F188*0.05+G188*0.18+H188*0.4,2))</f>
        <v/>
      </c>
      <c r="K188" s="22">
        <f>IF($B188="","",I188+J188)</f>
        <v/>
      </c>
      <c r="L188" s="27" t="n"/>
      <c r="M188" s="26" t="n"/>
      <c r="N188" s="26" t="n"/>
      <c r="O188" s="26" t="n"/>
    </row>
    <row r="189">
      <c r="A189" s="24" t="n"/>
      <c r="B189" s="25" t="n"/>
      <c r="C189" s="20">
        <f>IF($B189="","",IFERROR(VLOOKUP($B189,'Outlet Master'!$A$4:$G$18,2,FALSE),"?"))</f>
        <v/>
      </c>
      <c r="D189" s="20">
        <f>IF($B189="","",IFERROR(VLOOKUP($B189,'Outlet Master'!$A$4:$G$18,4,FALSE),""))</f>
        <v/>
      </c>
      <c r="E189" s="26" t="n"/>
      <c r="F189" s="26" t="n"/>
      <c r="G189" s="26" t="n"/>
      <c r="H189" s="26" t="n"/>
      <c r="I189" s="22">
        <f>IF($B189="","",SUM(E189:H189))</f>
        <v/>
      </c>
      <c r="J189" s="22">
        <f>IF($B189="","",ROUND(F189*0.05+G189*0.18+H189*0.4,2))</f>
        <v/>
      </c>
      <c r="K189" s="22">
        <f>IF($B189="","",I189+J189)</f>
        <v/>
      </c>
      <c r="L189" s="27" t="n"/>
      <c r="M189" s="26" t="n"/>
      <c r="N189" s="26" t="n"/>
      <c r="O189" s="26" t="n"/>
    </row>
    <row r="190">
      <c r="A190" s="24" t="n"/>
      <c r="B190" s="25" t="n"/>
      <c r="C190" s="20">
        <f>IF($B190="","",IFERROR(VLOOKUP($B190,'Outlet Master'!$A$4:$G$18,2,FALSE),"?"))</f>
        <v/>
      </c>
      <c r="D190" s="20">
        <f>IF($B190="","",IFERROR(VLOOKUP($B190,'Outlet Master'!$A$4:$G$18,4,FALSE),""))</f>
        <v/>
      </c>
      <c r="E190" s="26" t="n"/>
      <c r="F190" s="26" t="n"/>
      <c r="G190" s="26" t="n"/>
      <c r="H190" s="26" t="n"/>
      <c r="I190" s="22">
        <f>IF($B190="","",SUM(E190:H190))</f>
        <v/>
      </c>
      <c r="J190" s="22">
        <f>IF($B190="","",ROUND(F190*0.05+G190*0.18+H190*0.4,2))</f>
        <v/>
      </c>
      <c r="K190" s="22">
        <f>IF($B190="","",I190+J190)</f>
        <v/>
      </c>
      <c r="L190" s="27" t="n"/>
      <c r="M190" s="26" t="n"/>
      <c r="N190" s="26" t="n"/>
      <c r="O190" s="26" t="n"/>
    </row>
    <row r="191">
      <c r="A191" s="24" t="n"/>
      <c r="B191" s="25" t="n"/>
      <c r="C191" s="20">
        <f>IF($B191="","",IFERROR(VLOOKUP($B191,'Outlet Master'!$A$4:$G$18,2,FALSE),"?"))</f>
        <v/>
      </c>
      <c r="D191" s="20">
        <f>IF($B191="","",IFERROR(VLOOKUP($B191,'Outlet Master'!$A$4:$G$18,4,FALSE),""))</f>
        <v/>
      </c>
      <c r="E191" s="26" t="n"/>
      <c r="F191" s="26" t="n"/>
      <c r="G191" s="26" t="n"/>
      <c r="H191" s="26" t="n"/>
      <c r="I191" s="22">
        <f>IF($B191="","",SUM(E191:H191))</f>
        <v/>
      </c>
      <c r="J191" s="22">
        <f>IF($B191="","",ROUND(F191*0.05+G191*0.18+H191*0.4,2))</f>
        <v/>
      </c>
      <c r="K191" s="22">
        <f>IF($B191="","",I191+J191)</f>
        <v/>
      </c>
      <c r="L191" s="27" t="n"/>
      <c r="M191" s="26" t="n"/>
      <c r="N191" s="26" t="n"/>
      <c r="O191" s="26" t="n"/>
    </row>
    <row r="192">
      <c r="A192" s="24" t="n"/>
      <c r="B192" s="25" t="n"/>
      <c r="C192" s="20">
        <f>IF($B192="","",IFERROR(VLOOKUP($B192,'Outlet Master'!$A$4:$G$18,2,FALSE),"?"))</f>
        <v/>
      </c>
      <c r="D192" s="20">
        <f>IF($B192="","",IFERROR(VLOOKUP($B192,'Outlet Master'!$A$4:$G$18,4,FALSE),""))</f>
        <v/>
      </c>
      <c r="E192" s="26" t="n"/>
      <c r="F192" s="26" t="n"/>
      <c r="G192" s="26" t="n"/>
      <c r="H192" s="26" t="n"/>
      <c r="I192" s="22">
        <f>IF($B192="","",SUM(E192:H192))</f>
        <v/>
      </c>
      <c r="J192" s="22">
        <f>IF($B192="","",ROUND(F192*0.05+G192*0.18+H192*0.4,2))</f>
        <v/>
      </c>
      <c r="K192" s="22">
        <f>IF($B192="","",I192+J192)</f>
        <v/>
      </c>
      <c r="L192" s="27" t="n"/>
      <c r="M192" s="26" t="n"/>
      <c r="N192" s="26" t="n"/>
      <c r="O192" s="26" t="n"/>
    </row>
    <row r="193">
      <c r="A193" s="24" t="n"/>
      <c r="B193" s="25" t="n"/>
      <c r="C193" s="20">
        <f>IF($B193="","",IFERROR(VLOOKUP($B193,'Outlet Master'!$A$4:$G$18,2,FALSE),"?"))</f>
        <v/>
      </c>
      <c r="D193" s="20">
        <f>IF($B193="","",IFERROR(VLOOKUP($B193,'Outlet Master'!$A$4:$G$18,4,FALSE),""))</f>
        <v/>
      </c>
      <c r="E193" s="26" t="n"/>
      <c r="F193" s="26" t="n"/>
      <c r="G193" s="26" t="n"/>
      <c r="H193" s="26" t="n"/>
      <c r="I193" s="22">
        <f>IF($B193="","",SUM(E193:H193))</f>
        <v/>
      </c>
      <c r="J193" s="22">
        <f>IF($B193="","",ROUND(F193*0.05+G193*0.18+H193*0.4,2))</f>
        <v/>
      </c>
      <c r="K193" s="22">
        <f>IF($B193="","",I193+J193)</f>
        <v/>
      </c>
      <c r="L193" s="27" t="n"/>
      <c r="M193" s="26" t="n"/>
      <c r="N193" s="26" t="n"/>
      <c r="O193" s="26" t="n"/>
    </row>
    <row r="194">
      <c r="A194" s="24" t="n"/>
      <c r="B194" s="25" t="n"/>
      <c r="C194" s="20">
        <f>IF($B194="","",IFERROR(VLOOKUP($B194,'Outlet Master'!$A$4:$G$18,2,FALSE),"?"))</f>
        <v/>
      </c>
      <c r="D194" s="20">
        <f>IF($B194="","",IFERROR(VLOOKUP($B194,'Outlet Master'!$A$4:$G$18,4,FALSE),""))</f>
        <v/>
      </c>
      <c r="E194" s="26" t="n"/>
      <c r="F194" s="26" t="n"/>
      <c r="G194" s="26" t="n"/>
      <c r="H194" s="26" t="n"/>
      <c r="I194" s="22">
        <f>IF($B194="","",SUM(E194:H194))</f>
        <v/>
      </c>
      <c r="J194" s="22">
        <f>IF($B194="","",ROUND(F194*0.05+G194*0.18+H194*0.4,2))</f>
        <v/>
      </c>
      <c r="K194" s="22">
        <f>IF($B194="","",I194+J194)</f>
        <v/>
      </c>
      <c r="L194" s="27" t="n"/>
      <c r="M194" s="26" t="n"/>
      <c r="N194" s="26" t="n"/>
      <c r="O194" s="26" t="n"/>
    </row>
    <row r="195">
      <c r="A195" s="24" t="n"/>
      <c r="B195" s="25" t="n"/>
      <c r="C195" s="20">
        <f>IF($B195="","",IFERROR(VLOOKUP($B195,'Outlet Master'!$A$4:$G$18,2,FALSE),"?"))</f>
        <v/>
      </c>
      <c r="D195" s="20">
        <f>IF($B195="","",IFERROR(VLOOKUP($B195,'Outlet Master'!$A$4:$G$18,4,FALSE),""))</f>
        <v/>
      </c>
      <c r="E195" s="26" t="n"/>
      <c r="F195" s="26" t="n"/>
      <c r="G195" s="26" t="n"/>
      <c r="H195" s="26" t="n"/>
      <c r="I195" s="22">
        <f>IF($B195="","",SUM(E195:H195))</f>
        <v/>
      </c>
      <c r="J195" s="22">
        <f>IF($B195="","",ROUND(F195*0.05+G195*0.18+H195*0.4,2))</f>
        <v/>
      </c>
      <c r="K195" s="22">
        <f>IF($B195="","",I195+J195)</f>
        <v/>
      </c>
      <c r="L195" s="27" t="n"/>
      <c r="M195" s="26" t="n"/>
      <c r="N195" s="26" t="n"/>
      <c r="O195" s="26" t="n"/>
    </row>
    <row r="196">
      <c r="A196" s="24" t="n"/>
      <c r="B196" s="25" t="n"/>
      <c r="C196" s="20">
        <f>IF($B196="","",IFERROR(VLOOKUP($B196,'Outlet Master'!$A$4:$G$18,2,FALSE),"?"))</f>
        <v/>
      </c>
      <c r="D196" s="20">
        <f>IF($B196="","",IFERROR(VLOOKUP($B196,'Outlet Master'!$A$4:$G$18,4,FALSE),""))</f>
        <v/>
      </c>
      <c r="E196" s="26" t="n"/>
      <c r="F196" s="26" t="n"/>
      <c r="G196" s="26" t="n"/>
      <c r="H196" s="26" t="n"/>
      <c r="I196" s="22">
        <f>IF($B196="","",SUM(E196:H196))</f>
        <v/>
      </c>
      <c r="J196" s="22">
        <f>IF($B196="","",ROUND(F196*0.05+G196*0.18+H196*0.4,2))</f>
        <v/>
      </c>
      <c r="K196" s="22">
        <f>IF($B196="","",I196+J196)</f>
        <v/>
      </c>
      <c r="L196" s="27" t="n"/>
      <c r="M196" s="26" t="n"/>
      <c r="N196" s="26" t="n"/>
      <c r="O196" s="26" t="n"/>
    </row>
    <row r="197">
      <c r="A197" s="24" t="n"/>
      <c r="B197" s="25" t="n"/>
      <c r="C197" s="20">
        <f>IF($B197="","",IFERROR(VLOOKUP($B197,'Outlet Master'!$A$4:$G$18,2,FALSE),"?"))</f>
        <v/>
      </c>
      <c r="D197" s="20">
        <f>IF($B197="","",IFERROR(VLOOKUP($B197,'Outlet Master'!$A$4:$G$18,4,FALSE),""))</f>
        <v/>
      </c>
      <c r="E197" s="26" t="n"/>
      <c r="F197" s="26" t="n"/>
      <c r="G197" s="26" t="n"/>
      <c r="H197" s="26" t="n"/>
      <c r="I197" s="22">
        <f>IF($B197="","",SUM(E197:H197))</f>
        <v/>
      </c>
      <c r="J197" s="22">
        <f>IF($B197="","",ROUND(F197*0.05+G197*0.18+H197*0.4,2))</f>
        <v/>
      </c>
      <c r="K197" s="22">
        <f>IF($B197="","",I197+J197)</f>
        <v/>
      </c>
      <c r="L197" s="27" t="n"/>
      <c r="M197" s="26" t="n"/>
      <c r="N197" s="26" t="n"/>
      <c r="O197" s="26" t="n"/>
    </row>
    <row r="198">
      <c r="A198" s="24" t="n"/>
      <c r="B198" s="25" t="n"/>
      <c r="C198" s="20">
        <f>IF($B198="","",IFERROR(VLOOKUP($B198,'Outlet Master'!$A$4:$G$18,2,FALSE),"?"))</f>
        <v/>
      </c>
      <c r="D198" s="20">
        <f>IF($B198="","",IFERROR(VLOOKUP($B198,'Outlet Master'!$A$4:$G$18,4,FALSE),""))</f>
        <v/>
      </c>
      <c r="E198" s="26" t="n"/>
      <c r="F198" s="26" t="n"/>
      <c r="G198" s="26" t="n"/>
      <c r="H198" s="26" t="n"/>
      <c r="I198" s="22">
        <f>IF($B198="","",SUM(E198:H198))</f>
        <v/>
      </c>
      <c r="J198" s="22">
        <f>IF($B198="","",ROUND(F198*0.05+G198*0.18+H198*0.4,2))</f>
        <v/>
      </c>
      <c r="K198" s="22">
        <f>IF($B198="","",I198+J198)</f>
        <v/>
      </c>
      <c r="L198" s="27" t="n"/>
      <c r="M198" s="26" t="n"/>
      <c r="N198" s="26" t="n"/>
      <c r="O198" s="26" t="n"/>
    </row>
    <row r="199">
      <c r="A199" s="24" t="n"/>
      <c r="B199" s="25" t="n"/>
      <c r="C199" s="20">
        <f>IF($B199="","",IFERROR(VLOOKUP($B199,'Outlet Master'!$A$4:$G$18,2,FALSE),"?"))</f>
        <v/>
      </c>
      <c r="D199" s="20">
        <f>IF($B199="","",IFERROR(VLOOKUP($B199,'Outlet Master'!$A$4:$G$18,4,FALSE),""))</f>
        <v/>
      </c>
      <c r="E199" s="26" t="n"/>
      <c r="F199" s="26" t="n"/>
      <c r="G199" s="26" t="n"/>
      <c r="H199" s="26" t="n"/>
      <c r="I199" s="22">
        <f>IF($B199="","",SUM(E199:H199))</f>
        <v/>
      </c>
      <c r="J199" s="22">
        <f>IF($B199="","",ROUND(F199*0.05+G199*0.18+H199*0.4,2))</f>
        <v/>
      </c>
      <c r="K199" s="22">
        <f>IF($B199="","",I199+J199)</f>
        <v/>
      </c>
      <c r="L199" s="27" t="n"/>
      <c r="M199" s="26" t="n"/>
      <c r="N199" s="26" t="n"/>
      <c r="O199" s="26" t="n"/>
    </row>
    <row r="200">
      <c r="A200" s="24" t="n"/>
      <c r="B200" s="25" t="n"/>
      <c r="C200" s="20">
        <f>IF($B200="","",IFERROR(VLOOKUP($B200,'Outlet Master'!$A$4:$G$18,2,FALSE),"?"))</f>
        <v/>
      </c>
      <c r="D200" s="20">
        <f>IF($B200="","",IFERROR(VLOOKUP($B200,'Outlet Master'!$A$4:$G$18,4,FALSE),""))</f>
        <v/>
      </c>
      <c r="E200" s="26" t="n"/>
      <c r="F200" s="26" t="n"/>
      <c r="G200" s="26" t="n"/>
      <c r="H200" s="26" t="n"/>
      <c r="I200" s="22">
        <f>IF($B200="","",SUM(E200:H200))</f>
        <v/>
      </c>
      <c r="J200" s="22">
        <f>IF($B200="","",ROUND(F200*0.05+G200*0.18+H200*0.4,2))</f>
        <v/>
      </c>
      <c r="K200" s="22">
        <f>IF($B200="","",I200+J200)</f>
        <v/>
      </c>
      <c r="L200" s="27" t="n"/>
      <c r="M200" s="26" t="n"/>
      <c r="N200" s="26" t="n"/>
      <c r="O200" s="26" t="n"/>
    </row>
    <row r="201">
      <c r="A201" s="24" t="n"/>
      <c r="B201" s="25" t="n"/>
      <c r="C201" s="20">
        <f>IF($B201="","",IFERROR(VLOOKUP($B201,'Outlet Master'!$A$4:$G$18,2,FALSE),"?"))</f>
        <v/>
      </c>
      <c r="D201" s="20">
        <f>IF($B201="","",IFERROR(VLOOKUP($B201,'Outlet Master'!$A$4:$G$18,4,FALSE),""))</f>
        <v/>
      </c>
      <c r="E201" s="26" t="n"/>
      <c r="F201" s="26" t="n"/>
      <c r="G201" s="26" t="n"/>
      <c r="H201" s="26" t="n"/>
      <c r="I201" s="22">
        <f>IF($B201="","",SUM(E201:H201))</f>
        <v/>
      </c>
      <c r="J201" s="22">
        <f>IF($B201="","",ROUND(F201*0.05+G201*0.18+H201*0.4,2))</f>
        <v/>
      </c>
      <c r="K201" s="22">
        <f>IF($B201="","",I201+J201)</f>
        <v/>
      </c>
      <c r="L201" s="27" t="n"/>
      <c r="M201" s="26" t="n"/>
      <c r="N201" s="26" t="n"/>
      <c r="O201" s="26" t="n"/>
    </row>
    <row r="202">
      <c r="A202" s="24" t="n"/>
      <c r="B202" s="25" t="n"/>
      <c r="C202" s="20">
        <f>IF($B202="","",IFERROR(VLOOKUP($B202,'Outlet Master'!$A$4:$G$18,2,FALSE),"?"))</f>
        <v/>
      </c>
      <c r="D202" s="20">
        <f>IF($B202="","",IFERROR(VLOOKUP($B202,'Outlet Master'!$A$4:$G$18,4,FALSE),""))</f>
        <v/>
      </c>
      <c r="E202" s="26" t="n"/>
      <c r="F202" s="26" t="n"/>
      <c r="G202" s="26" t="n"/>
      <c r="H202" s="26" t="n"/>
      <c r="I202" s="22">
        <f>IF($B202="","",SUM(E202:H202))</f>
        <v/>
      </c>
      <c r="J202" s="22">
        <f>IF($B202="","",ROUND(F202*0.05+G202*0.18+H202*0.4,2))</f>
        <v/>
      </c>
      <c r="K202" s="22">
        <f>IF($B202="","",I202+J202)</f>
        <v/>
      </c>
      <c r="L202" s="27" t="n"/>
      <c r="M202" s="26" t="n"/>
      <c r="N202" s="26" t="n"/>
      <c r="O202" s="26" t="n"/>
    </row>
    <row r="203">
      <c r="A203" s="24" t="n"/>
      <c r="B203" s="25" t="n"/>
      <c r="C203" s="20">
        <f>IF($B203="","",IFERROR(VLOOKUP($B203,'Outlet Master'!$A$4:$G$18,2,FALSE),"?"))</f>
        <v/>
      </c>
      <c r="D203" s="20">
        <f>IF($B203="","",IFERROR(VLOOKUP($B203,'Outlet Master'!$A$4:$G$18,4,FALSE),""))</f>
        <v/>
      </c>
      <c r="E203" s="26" t="n"/>
      <c r="F203" s="26" t="n"/>
      <c r="G203" s="26" t="n"/>
      <c r="H203" s="26" t="n"/>
      <c r="I203" s="22">
        <f>IF($B203="","",SUM(E203:H203))</f>
        <v/>
      </c>
      <c r="J203" s="22">
        <f>IF($B203="","",ROUND(F203*0.05+G203*0.18+H203*0.4,2))</f>
        <v/>
      </c>
      <c r="K203" s="22">
        <f>IF($B203="","",I203+J203)</f>
        <v/>
      </c>
      <c r="L203" s="27" t="n"/>
      <c r="M203" s="26" t="n"/>
      <c r="N203" s="26" t="n"/>
      <c r="O203" s="26" t="n"/>
    </row>
    <row r="204">
      <c r="A204" s="28" t="inlineStr">
        <is>
          <t>TOTAL (all rows)</t>
        </is>
      </c>
      <c r="B204" s="29" t="n"/>
      <c r="C204" s="29" t="n"/>
      <c r="D204" s="29" t="n"/>
      <c r="E204" s="30">
        <f>SUM(E4:E203)</f>
        <v/>
      </c>
      <c r="F204" s="30">
        <f>SUM(F4:F203)</f>
        <v/>
      </c>
      <c r="G204" s="30">
        <f>SUM(G4:G203)</f>
        <v/>
      </c>
      <c r="H204" s="30">
        <f>SUM(H4:H203)</f>
        <v/>
      </c>
      <c r="I204" s="30">
        <f>SUM(I4:I203)</f>
        <v/>
      </c>
      <c r="J204" s="30">
        <f>SUM(J4:J203)</f>
        <v/>
      </c>
      <c r="K204" s="30">
        <f>SUM(K4:K203)</f>
        <v/>
      </c>
      <c r="L204" s="31">
        <f>SUM(L4:L203)</f>
        <v/>
      </c>
      <c r="M204" s="30">
        <f>SUM(M4:M203)</f>
        <v/>
      </c>
      <c r="N204" s="30">
        <f>SUM(N4:N203)</f>
        <v/>
      </c>
      <c r="O204" s="30">
        <f>SUM(O4:O203)</f>
        <v/>
      </c>
    </row>
    <row r="205">
      <c r="A205" s="32" t="inlineStr">
        <is>
          <t>Tip: for each row, Cash + Digital + Credit should equal Total Sales. Credit is money still owed (udhaar), collect it before it ages.</t>
        </is>
      </c>
    </row>
    <row r="207">
      <c r="A207" s="13" t="inlineStr">
        <is>
          <t>Powered by Petpooja Invoice | getinvoice@petpooja.com | +91-92279 80766 | www.petpooja.com</t>
        </is>
      </c>
    </row>
  </sheetData>
  <mergeCells count="4">
    <mergeCell ref="A1:O1"/>
    <mergeCell ref="A207:O207"/>
    <mergeCell ref="A2:O2"/>
    <mergeCell ref="A205:O205"/>
  </mergeCells>
  <dataValidations count="1">
    <dataValidation sqref="B4:B203" showDropDown="0" showInputMessage="0" showErrorMessage="0" allowBlank="1" promptTitle="Outlet Code" prompt="Pick an Outlet Code from your Outlet Master sheet." type="list">
      <formula1>"MUM01,PUN01,AHM01,SUR01,BLR01,HYD01"</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B2:G45"/>
  <sheetViews>
    <sheetView showGridLines="0" workbookViewId="0">
      <selection activeCell="A1" sqref="A1"/>
    </sheetView>
  </sheetViews>
  <sheetFormatPr baseColWidth="8" defaultRowHeight="15"/>
  <cols>
    <col width="3" customWidth="1" min="1" max="1"/>
    <col width="28" customWidth="1" min="2" max="2"/>
    <col width="18" customWidth="1" min="3" max="3"/>
    <col width="16" customWidth="1" min="4" max="4"/>
    <col width="14" customWidth="1" min="5" max="5"/>
    <col width="14" customWidth="1" min="6" max="6"/>
    <col width="14" customWidth="1" min="7" max="7"/>
    <col width="6" customWidth="1" min="8" max="8"/>
  </cols>
  <sheetData>
    <row r="2">
      <c r="B2" s="1" t="inlineStr">
        <is>
          <t>Group Sales Consolidation</t>
        </is>
      </c>
    </row>
    <row r="3">
      <c r="B3" s="2" t="inlineStr">
        <is>
          <t>Set the Report Month. Every figure rolls up from the Monthly Sales Entry sheet.</t>
        </is>
      </c>
    </row>
    <row r="5">
      <c r="B5" s="4" t="inlineStr">
        <is>
          <t>Report Month:</t>
        </is>
      </c>
      <c r="C5" s="33" t="n">
        <v>46204</v>
      </c>
      <c r="D5" s="32" t="inlineStr">
        <is>
          <t>(use the 1st of the month)</t>
        </is>
      </c>
    </row>
    <row r="7">
      <c r="B7" s="3" t="inlineStr">
        <is>
          <t>Group at a Glance</t>
        </is>
      </c>
    </row>
    <row r="8">
      <c r="B8" s="34" t="inlineStr">
        <is>
          <t>Outlets Reporting</t>
        </is>
      </c>
      <c r="C8" s="35">
        <f>COUNTIFS('Monthly Sales Entry'!$A$4:$A$203,$C$5)</f>
        <v/>
      </c>
      <c r="D8" s="36" t="n"/>
    </row>
    <row r="9">
      <c r="B9" s="34" t="inlineStr">
        <is>
          <t>Total Taxable Sales (₹)</t>
        </is>
      </c>
      <c r="C9" s="37">
        <f>SUMIFS('Monthly Sales Entry'!$I$4:$I$203,'Monthly Sales Entry'!$A$4:$A$203,$C$5)</f>
        <v/>
      </c>
      <c r="D9" s="36" t="n"/>
    </row>
    <row r="10">
      <c r="B10" s="34" t="inlineStr">
        <is>
          <t>Total GST Collected (₹)</t>
        </is>
      </c>
      <c r="C10" s="37">
        <f>SUMIFS('Monthly Sales Entry'!$J$4:$J$203,'Monthly Sales Entry'!$A$4:$A$203,$C$5)</f>
        <v/>
      </c>
      <c r="D10" s="36" t="n"/>
    </row>
    <row r="11">
      <c r="B11" s="34" t="inlineStr">
        <is>
          <t>Total Sales incl. GST (₹)</t>
        </is>
      </c>
      <c r="C11" s="37">
        <f>SUMIFS('Monthly Sales Entry'!$K$4:$K$203,'Monthly Sales Entry'!$A$4:$A$203,$C$5)</f>
        <v/>
      </c>
      <c r="D11" s="36" t="n"/>
    </row>
    <row r="12">
      <c r="B12" s="34" t="inlineStr">
        <is>
          <t>Total Bills</t>
        </is>
      </c>
      <c r="C12" s="35">
        <f>SUMIFS('Monthly Sales Entry'!$L$4:$L$203,'Monthly Sales Entry'!$A$4:$A$203,$C$5)</f>
        <v/>
      </c>
      <c r="D12" s="36" t="n"/>
    </row>
    <row r="13">
      <c r="B13" s="34" t="inlineStr">
        <is>
          <t>Average Bill Value (₹)</t>
        </is>
      </c>
      <c r="C13" s="37">
        <f>IFERROR(SUMIFS('Monthly Sales Entry'!$K$4:$K$203,'Monthly Sales Entry'!$A$4:$A$203,$C$5)/SUMIFS('Monthly Sales Entry'!$L$4:$L$203,'Monthly Sales Entry'!$A$4:$A$203,$C$5),0)</f>
        <v/>
      </c>
      <c r="D13" s="36" t="n"/>
    </row>
    <row r="15">
      <c r="B15" s="3" t="inlineStr">
        <is>
          <t>Sales by Outlet</t>
        </is>
      </c>
    </row>
    <row r="16">
      <c r="B16" s="8" t="inlineStr">
        <is>
          <t>Outlet</t>
        </is>
      </c>
      <c r="C16" s="8" t="inlineStr">
        <is>
          <t>State</t>
        </is>
      </c>
      <c r="D16" s="8" t="inlineStr">
        <is>
          <t>Total Sales (₹)</t>
        </is>
      </c>
      <c r="E16" s="8" t="inlineStr">
        <is>
          <t>Share %</t>
        </is>
      </c>
      <c r="F16" s="8" t="inlineStr">
        <is>
          <t>Bills</t>
        </is>
      </c>
      <c r="G16" s="8" t="inlineStr">
        <is>
          <t>Avg Bill (₹)</t>
        </is>
      </c>
    </row>
    <row r="17">
      <c r="B17" s="38">
        <f>IF('Outlet Master'!$A$4="","",'Outlet Master'!$B$4)</f>
        <v/>
      </c>
      <c r="C17" s="38">
        <f>IF('Outlet Master'!$A$4="","",'Outlet Master'!$D$4)</f>
        <v/>
      </c>
      <c r="D17" s="39">
        <f>IF('Outlet Master'!$A$4="","",SUMIFS('Monthly Sales Entry'!$K$4:$K$203,'Monthly Sales Entry'!$A$4:$A$203,$C$5,'Monthly Sales Entry'!$B$4:$B$203,'Outlet Master'!$A$4))</f>
        <v/>
      </c>
      <c r="E17" s="40">
        <f>IF('Outlet Master'!$A$4="","",IFERROR(D17/$C$11*100,0))</f>
        <v/>
      </c>
      <c r="F17" s="41">
        <f>IF('Outlet Master'!$A$4="","",SUMIFS('Monthly Sales Entry'!$L$4:$L$203,'Monthly Sales Entry'!$A$4:$A$203,$C$5,'Monthly Sales Entry'!$B$4:$B$203,'Outlet Master'!$A$4))</f>
        <v/>
      </c>
      <c r="G17" s="39">
        <f>IF(OR('Outlet Master'!$A$4="",F17=0),"",IFERROR(D17/F17,0))</f>
        <v/>
      </c>
    </row>
    <row r="18">
      <c r="B18" s="38">
        <f>IF('Outlet Master'!$A$5="","",'Outlet Master'!$B$5)</f>
        <v/>
      </c>
      <c r="C18" s="38">
        <f>IF('Outlet Master'!$A$5="","",'Outlet Master'!$D$5)</f>
        <v/>
      </c>
      <c r="D18" s="39">
        <f>IF('Outlet Master'!$A$5="","",SUMIFS('Monthly Sales Entry'!$K$4:$K$203,'Monthly Sales Entry'!$A$4:$A$203,$C$5,'Monthly Sales Entry'!$B$4:$B$203,'Outlet Master'!$A$5))</f>
        <v/>
      </c>
      <c r="E18" s="40">
        <f>IF('Outlet Master'!$A$5="","",IFERROR(D18/$C$11*100,0))</f>
        <v/>
      </c>
      <c r="F18" s="41">
        <f>IF('Outlet Master'!$A$5="","",SUMIFS('Monthly Sales Entry'!$L$4:$L$203,'Monthly Sales Entry'!$A$4:$A$203,$C$5,'Monthly Sales Entry'!$B$4:$B$203,'Outlet Master'!$A$5))</f>
        <v/>
      </c>
      <c r="G18" s="39">
        <f>IF(OR('Outlet Master'!$A$5="",F18=0),"",IFERROR(D18/F18,0))</f>
        <v/>
      </c>
    </row>
    <row r="19">
      <c r="B19" s="38">
        <f>IF('Outlet Master'!$A$6="","",'Outlet Master'!$B$6)</f>
        <v/>
      </c>
      <c r="C19" s="38">
        <f>IF('Outlet Master'!$A$6="","",'Outlet Master'!$D$6)</f>
        <v/>
      </c>
      <c r="D19" s="39">
        <f>IF('Outlet Master'!$A$6="","",SUMIFS('Monthly Sales Entry'!$K$4:$K$203,'Monthly Sales Entry'!$A$4:$A$203,$C$5,'Monthly Sales Entry'!$B$4:$B$203,'Outlet Master'!$A$6))</f>
        <v/>
      </c>
      <c r="E19" s="40">
        <f>IF('Outlet Master'!$A$6="","",IFERROR(D19/$C$11*100,0))</f>
        <v/>
      </c>
      <c r="F19" s="41">
        <f>IF('Outlet Master'!$A$6="","",SUMIFS('Monthly Sales Entry'!$L$4:$L$203,'Monthly Sales Entry'!$A$4:$A$203,$C$5,'Monthly Sales Entry'!$B$4:$B$203,'Outlet Master'!$A$6))</f>
        <v/>
      </c>
      <c r="G19" s="39">
        <f>IF(OR('Outlet Master'!$A$6="",F19=0),"",IFERROR(D19/F19,0))</f>
        <v/>
      </c>
    </row>
    <row r="20">
      <c r="B20" s="38">
        <f>IF('Outlet Master'!$A$7="","",'Outlet Master'!$B$7)</f>
        <v/>
      </c>
      <c r="C20" s="38">
        <f>IF('Outlet Master'!$A$7="","",'Outlet Master'!$D$7)</f>
        <v/>
      </c>
      <c r="D20" s="39">
        <f>IF('Outlet Master'!$A$7="","",SUMIFS('Monthly Sales Entry'!$K$4:$K$203,'Monthly Sales Entry'!$A$4:$A$203,$C$5,'Monthly Sales Entry'!$B$4:$B$203,'Outlet Master'!$A$7))</f>
        <v/>
      </c>
      <c r="E20" s="40">
        <f>IF('Outlet Master'!$A$7="","",IFERROR(D20/$C$11*100,0))</f>
        <v/>
      </c>
      <c r="F20" s="41">
        <f>IF('Outlet Master'!$A$7="","",SUMIFS('Monthly Sales Entry'!$L$4:$L$203,'Monthly Sales Entry'!$A$4:$A$203,$C$5,'Monthly Sales Entry'!$B$4:$B$203,'Outlet Master'!$A$7))</f>
        <v/>
      </c>
      <c r="G20" s="39">
        <f>IF(OR('Outlet Master'!$A$7="",F20=0),"",IFERROR(D20/F20,0))</f>
        <v/>
      </c>
    </row>
    <row r="21">
      <c r="B21" s="38">
        <f>IF('Outlet Master'!$A$8="","",'Outlet Master'!$B$8)</f>
        <v/>
      </c>
      <c r="C21" s="38">
        <f>IF('Outlet Master'!$A$8="","",'Outlet Master'!$D$8)</f>
        <v/>
      </c>
      <c r="D21" s="39">
        <f>IF('Outlet Master'!$A$8="","",SUMIFS('Monthly Sales Entry'!$K$4:$K$203,'Monthly Sales Entry'!$A$4:$A$203,$C$5,'Monthly Sales Entry'!$B$4:$B$203,'Outlet Master'!$A$8))</f>
        <v/>
      </c>
      <c r="E21" s="40">
        <f>IF('Outlet Master'!$A$8="","",IFERROR(D21/$C$11*100,0))</f>
        <v/>
      </c>
      <c r="F21" s="41">
        <f>IF('Outlet Master'!$A$8="","",SUMIFS('Monthly Sales Entry'!$L$4:$L$203,'Monthly Sales Entry'!$A$4:$A$203,$C$5,'Monthly Sales Entry'!$B$4:$B$203,'Outlet Master'!$A$8))</f>
        <v/>
      </c>
      <c r="G21" s="39">
        <f>IF(OR('Outlet Master'!$A$8="",F21=0),"",IFERROR(D21/F21,0))</f>
        <v/>
      </c>
    </row>
    <row r="22">
      <c r="B22" s="38">
        <f>IF('Outlet Master'!$A$9="","",'Outlet Master'!$B$9)</f>
        <v/>
      </c>
      <c r="C22" s="38">
        <f>IF('Outlet Master'!$A$9="","",'Outlet Master'!$D$9)</f>
        <v/>
      </c>
      <c r="D22" s="39">
        <f>IF('Outlet Master'!$A$9="","",SUMIFS('Monthly Sales Entry'!$K$4:$K$203,'Monthly Sales Entry'!$A$4:$A$203,$C$5,'Monthly Sales Entry'!$B$4:$B$203,'Outlet Master'!$A$9))</f>
        <v/>
      </c>
      <c r="E22" s="40">
        <f>IF('Outlet Master'!$A$9="","",IFERROR(D22/$C$11*100,0))</f>
        <v/>
      </c>
      <c r="F22" s="41">
        <f>IF('Outlet Master'!$A$9="","",SUMIFS('Monthly Sales Entry'!$L$4:$L$203,'Monthly Sales Entry'!$A$4:$A$203,$C$5,'Monthly Sales Entry'!$B$4:$B$203,'Outlet Master'!$A$9))</f>
        <v/>
      </c>
      <c r="G22" s="39">
        <f>IF(OR('Outlet Master'!$A$9="",F22=0),"",IFERROR(D22/F22,0))</f>
        <v/>
      </c>
    </row>
    <row r="23">
      <c r="B23" s="38">
        <f>IF('Outlet Master'!$A$10="","",'Outlet Master'!$B$10)</f>
        <v/>
      </c>
      <c r="C23" s="38">
        <f>IF('Outlet Master'!$A$10="","",'Outlet Master'!$D$10)</f>
        <v/>
      </c>
      <c r="D23" s="39">
        <f>IF('Outlet Master'!$A$10="","",SUMIFS('Monthly Sales Entry'!$K$4:$K$203,'Monthly Sales Entry'!$A$4:$A$203,$C$5,'Monthly Sales Entry'!$B$4:$B$203,'Outlet Master'!$A$10))</f>
        <v/>
      </c>
      <c r="E23" s="40">
        <f>IF('Outlet Master'!$A$10="","",IFERROR(D23/$C$11*100,0))</f>
        <v/>
      </c>
      <c r="F23" s="41">
        <f>IF('Outlet Master'!$A$10="","",SUMIFS('Monthly Sales Entry'!$L$4:$L$203,'Monthly Sales Entry'!$A$4:$A$203,$C$5,'Monthly Sales Entry'!$B$4:$B$203,'Outlet Master'!$A$10))</f>
        <v/>
      </c>
      <c r="G23" s="39">
        <f>IF(OR('Outlet Master'!$A$10="",F23=0),"",IFERROR(D23/F23,0))</f>
        <v/>
      </c>
    </row>
    <row r="24">
      <c r="B24" s="38">
        <f>IF('Outlet Master'!$A$11="","",'Outlet Master'!$B$11)</f>
        <v/>
      </c>
      <c r="C24" s="38">
        <f>IF('Outlet Master'!$A$11="","",'Outlet Master'!$D$11)</f>
        <v/>
      </c>
      <c r="D24" s="39">
        <f>IF('Outlet Master'!$A$11="","",SUMIFS('Monthly Sales Entry'!$K$4:$K$203,'Monthly Sales Entry'!$A$4:$A$203,$C$5,'Monthly Sales Entry'!$B$4:$B$203,'Outlet Master'!$A$11))</f>
        <v/>
      </c>
      <c r="E24" s="40">
        <f>IF('Outlet Master'!$A$11="","",IFERROR(D24/$C$11*100,0))</f>
        <v/>
      </c>
      <c r="F24" s="41">
        <f>IF('Outlet Master'!$A$11="","",SUMIFS('Monthly Sales Entry'!$L$4:$L$203,'Monthly Sales Entry'!$A$4:$A$203,$C$5,'Monthly Sales Entry'!$B$4:$B$203,'Outlet Master'!$A$11))</f>
        <v/>
      </c>
      <c r="G24" s="39">
        <f>IF(OR('Outlet Master'!$A$11="",F24=0),"",IFERROR(D24/F24,0))</f>
        <v/>
      </c>
    </row>
    <row r="25">
      <c r="B25" s="38">
        <f>IF('Outlet Master'!$A$12="","",'Outlet Master'!$B$12)</f>
        <v/>
      </c>
      <c r="C25" s="38">
        <f>IF('Outlet Master'!$A$12="","",'Outlet Master'!$D$12)</f>
        <v/>
      </c>
      <c r="D25" s="39">
        <f>IF('Outlet Master'!$A$12="","",SUMIFS('Monthly Sales Entry'!$K$4:$K$203,'Monthly Sales Entry'!$A$4:$A$203,$C$5,'Monthly Sales Entry'!$B$4:$B$203,'Outlet Master'!$A$12))</f>
        <v/>
      </c>
      <c r="E25" s="40">
        <f>IF('Outlet Master'!$A$12="","",IFERROR(D25/$C$11*100,0))</f>
        <v/>
      </c>
      <c r="F25" s="41">
        <f>IF('Outlet Master'!$A$12="","",SUMIFS('Monthly Sales Entry'!$L$4:$L$203,'Monthly Sales Entry'!$A$4:$A$203,$C$5,'Monthly Sales Entry'!$B$4:$B$203,'Outlet Master'!$A$12))</f>
        <v/>
      </c>
      <c r="G25" s="39">
        <f>IF(OR('Outlet Master'!$A$12="",F25=0),"",IFERROR(D25/F25,0))</f>
        <v/>
      </c>
    </row>
    <row r="26">
      <c r="B26" s="38">
        <f>IF('Outlet Master'!$A$13="","",'Outlet Master'!$B$13)</f>
        <v/>
      </c>
      <c r="C26" s="38">
        <f>IF('Outlet Master'!$A$13="","",'Outlet Master'!$D$13)</f>
        <v/>
      </c>
      <c r="D26" s="39">
        <f>IF('Outlet Master'!$A$13="","",SUMIFS('Monthly Sales Entry'!$K$4:$K$203,'Monthly Sales Entry'!$A$4:$A$203,$C$5,'Monthly Sales Entry'!$B$4:$B$203,'Outlet Master'!$A$13))</f>
        <v/>
      </c>
      <c r="E26" s="40">
        <f>IF('Outlet Master'!$A$13="","",IFERROR(D26/$C$11*100,0))</f>
        <v/>
      </c>
      <c r="F26" s="41">
        <f>IF('Outlet Master'!$A$13="","",SUMIFS('Monthly Sales Entry'!$L$4:$L$203,'Monthly Sales Entry'!$A$4:$A$203,$C$5,'Monthly Sales Entry'!$B$4:$B$203,'Outlet Master'!$A$13))</f>
        <v/>
      </c>
      <c r="G26" s="39">
        <f>IF(OR('Outlet Master'!$A$13="",F26=0),"",IFERROR(D26/F26,0))</f>
        <v/>
      </c>
    </row>
    <row r="27">
      <c r="B27" s="42" t="inlineStr">
        <is>
          <t>Group Total</t>
        </is>
      </c>
      <c r="C27" s="43" t="inlineStr"/>
      <c r="D27" s="30">
        <f>SUM(D17:D26)</f>
        <v/>
      </c>
      <c r="E27" s="44">
        <f>SUM(E17:E26)</f>
        <v/>
      </c>
      <c r="F27" s="31">
        <f>SUM(F17:F26)</f>
        <v/>
      </c>
      <c r="G27" s="43" t="inlineStr"/>
    </row>
    <row r="29">
      <c r="B29" s="3" t="inlineStr">
        <is>
          <t>Rate-wise GST (group, this month)</t>
        </is>
      </c>
    </row>
    <row r="30">
      <c r="B30" s="8" t="inlineStr">
        <is>
          <t>GST Rate</t>
        </is>
      </c>
      <c r="C30" s="8" t="inlineStr">
        <is>
          <t>Taxable (₹)</t>
        </is>
      </c>
      <c r="D30" s="8" t="inlineStr">
        <is>
          <t>GST (₹)</t>
        </is>
      </c>
    </row>
    <row r="31">
      <c r="B31" s="45" t="inlineStr">
        <is>
          <t>0%</t>
        </is>
      </c>
      <c r="C31" s="39">
        <f>SUMIFS('Monthly Sales Entry'!$E$4:$E$203,'Monthly Sales Entry'!$A$4:$A$203,$C$5)</f>
        <v/>
      </c>
      <c r="D31" s="39">
        <f>C31*0/100</f>
        <v/>
      </c>
    </row>
    <row r="32">
      <c r="B32" s="45" t="inlineStr">
        <is>
          <t>5%</t>
        </is>
      </c>
      <c r="C32" s="39">
        <f>SUMIFS('Monthly Sales Entry'!$F$4:$F$203,'Monthly Sales Entry'!$A$4:$A$203,$C$5)</f>
        <v/>
      </c>
      <c r="D32" s="39">
        <f>C32*5/100</f>
        <v/>
      </c>
    </row>
    <row r="33">
      <c r="B33" s="45" t="inlineStr">
        <is>
          <t>18%</t>
        </is>
      </c>
      <c r="C33" s="39">
        <f>SUMIFS('Monthly Sales Entry'!$G$4:$G$203,'Monthly Sales Entry'!$A$4:$A$203,$C$5)</f>
        <v/>
      </c>
      <c r="D33" s="39">
        <f>C33*18/100</f>
        <v/>
      </c>
    </row>
    <row r="34">
      <c r="B34" s="45" t="inlineStr">
        <is>
          <t>40%</t>
        </is>
      </c>
      <c r="C34" s="39">
        <f>SUMIFS('Monthly Sales Entry'!$H$4:$H$203,'Monthly Sales Entry'!$A$4:$A$203,$C$5)</f>
        <v/>
      </c>
      <c r="D34" s="39">
        <f>C34*40/100</f>
        <v/>
      </c>
    </row>
    <row r="35">
      <c r="B35" s="46" t="inlineStr">
        <is>
          <t>Total</t>
        </is>
      </c>
      <c r="C35" s="30">
        <f>SUM(C31:C34)</f>
        <v/>
      </c>
      <c r="D35" s="30">
        <f>SUM(D31:D34)</f>
        <v/>
      </c>
    </row>
    <row r="36">
      <c r="B36" s="32" t="inlineStr">
        <is>
          <t>This rate-wise view is for group MIS only. File GSTR-1 state by state, on each state's own GSTIN.</t>
        </is>
      </c>
    </row>
    <row r="38">
      <c r="B38" s="3" t="inlineStr">
        <is>
          <t>Collection Mix (group, this month)</t>
        </is>
      </c>
    </row>
    <row r="39">
      <c r="B39" s="8" t="inlineStr">
        <is>
          <t>Mode</t>
        </is>
      </c>
      <c r="C39" s="8" t="inlineStr">
        <is>
          <t>Collection (₹)</t>
        </is>
      </c>
      <c r="D39" s="8" t="inlineStr">
        <is>
          <t>Share %</t>
        </is>
      </c>
    </row>
    <row r="40">
      <c r="B40" s="47" t="inlineStr">
        <is>
          <t>Cash</t>
        </is>
      </c>
      <c r="C40" s="39">
        <f>SUMIFS('Monthly Sales Entry'!$M$4:$M$203,'Monthly Sales Entry'!$A$4:$A$203,$C$5)</f>
        <v/>
      </c>
      <c r="D40" s="40">
        <f>IFERROR(C40/$C$11*100,0)</f>
        <v/>
      </c>
    </row>
    <row r="41">
      <c r="B41" s="47" t="inlineStr">
        <is>
          <t>Digital (Card/UPI/Bank)</t>
        </is>
      </c>
      <c r="C41" s="39">
        <f>SUMIFS('Monthly Sales Entry'!$N$4:$N$203,'Monthly Sales Entry'!$A$4:$A$203,$C$5)</f>
        <v/>
      </c>
      <c r="D41" s="40">
        <f>IFERROR(C41/$C$11*100,0)</f>
        <v/>
      </c>
    </row>
    <row r="42">
      <c r="B42" s="47" t="inlineStr">
        <is>
          <t>Credit (udhaar)</t>
        </is>
      </c>
      <c r="C42" s="39">
        <f>SUMIFS('Monthly Sales Entry'!$O$4:$O$203,'Monthly Sales Entry'!$A$4:$A$203,$C$5)</f>
        <v/>
      </c>
      <c r="D42" s="40">
        <f>IFERROR(C42/$C$11*100,0)</f>
        <v/>
      </c>
    </row>
    <row r="43">
      <c r="B43" s="42" t="inlineStr">
        <is>
          <t>Total</t>
        </is>
      </c>
      <c r="C43" s="30">
        <f>SUM(C40:C42)</f>
        <v/>
      </c>
      <c r="D43" s="44">
        <f>SUM(D40:D42)</f>
        <v/>
      </c>
    </row>
    <row r="45">
      <c r="B45" s="13" t="inlineStr">
        <is>
          <t>Powered by Petpooja Invoice | getinvoice@petpooja.com | +91-92279 80766 | www.petpooja.com</t>
        </is>
      </c>
    </row>
  </sheetData>
  <mergeCells count="8">
    <mergeCell ref="C12:D12"/>
    <mergeCell ref="C10:D10"/>
    <mergeCell ref="B36:G36"/>
    <mergeCell ref="C11:D11"/>
    <mergeCell ref="B45:G45"/>
    <mergeCell ref="C13:D13"/>
    <mergeCell ref="C9:D9"/>
    <mergeCell ref="C8:D8"/>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B2:H22"/>
  <sheetViews>
    <sheetView showGridLines="0" workbookViewId="0">
      <selection activeCell="A1" sqref="A1"/>
    </sheetView>
  </sheetViews>
  <sheetFormatPr baseColWidth="8" defaultRowHeight="15"/>
  <cols>
    <col width="3" customWidth="1" min="1" max="1"/>
    <col width="26" customWidth="1" min="2" max="2"/>
    <col width="16" customWidth="1" min="3" max="3"/>
    <col width="16" customWidth="1" min="4" max="4"/>
    <col width="16" customWidth="1" min="5" max="5"/>
    <col width="14" customWidth="1" min="6" max="6"/>
    <col width="14" customWidth="1" min="7" max="7"/>
    <col width="10" customWidth="1" min="8" max="8"/>
  </cols>
  <sheetData>
    <row r="2">
      <c r="B2" s="1" t="inlineStr">
        <is>
          <t>Outlet Performance &amp; Ranking</t>
        </is>
      </c>
    </row>
    <row r="3">
      <c r="B3" s="2" t="inlineStr">
        <is>
          <t>Set the Report Month. Compare each outlet's sales, month-on-month growth, and share of the group.</t>
        </is>
      </c>
    </row>
    <row r="5">
      <c r="B5" s="4" t="inlineStr">
        <is>
          <t>Report Month:</t>
        </is>
      </c>
      <c r="C5" s="33" t="n">
        <v>46204</v>
      </c>
      <c r="D5" s="32" t="inlineStr">
        <is>
          <t>Prior month compared: previous calendar month</t>
        </is>
      </c>
    </row>
    <row r="7" ht="26" customHeight="1">
      <c r="B7" s="8" t="inlineStr">
        <is>
          <t>Outlet</t>
        </is>
      </c>
      <c r="C7" s="8" t="inlineStr">
        <is>
          <t>State</t>
        </is>
      </c>
      <c r="D7" s="8" t="inlineStr">
        <is>
          <t>This Month (₹)</t>
        </is>
      </c>
      <c r="E7" s="8" t="inlineStr">
        <is>
          <t>Last Month (₹)</t>
        </is>
      </c>
      <c r="F7" s="8" t="inlineStr">
        <is>
          <t>MoM Growth</t>
        </is>
      </c>
      <c r="G7" s="8" t="inlineStr">
        <is>
          <t>Share %</t>
        </is>
      </c>
      <c r="H7" s="8" t="inlineStr">
        <is>
          <t>Rank</t>
        </is>
      </c>
    </row>
    <row r="8">
      <c r="B8" s="38">
        <f>IF('Outlet Master'!$A$4="","",'Outlet Master'!$B$4)</f>
        <v/>
      </c>
      <c r="C8" s="38">
        <f>IF('Outlet Master'!$A$4="","",'Outlet Master'!$D$4)</f>
        <v/>
      </c>
      <c r="D8" s="39">
        <f>IF('Outlet Master'!$A$4="","",SUMIFS('Monthly Sales Entry'!$K$4:$K$203,'Monthly Sales Entry'!$A$4:$A$203,$C$5,'Monthly Sales Entry'!$B$4:$B$203,'Outlet Master'!$A$4))</f>
        <v/>
      </c>
      <c r="E8" s="39">
        <f>IF('Outlet Master'!$A$4="","",SUMIFS('Monthly Sales Entry'!$K$4:$K$203,'Monthly Sales Entry'!$A$4:$A$203,EDATE($C$5,-1),'Monthly Sales Entry'!$B$4:$B$203,'Outlet Master'!$A$4))</f>
        <v/>
      </c>
      <c r="F8" s="48">
        <f>IF(OR('Outlet Master'!$A$4="",E8=0),"",(D8-E8)/E8*100)</f>
        <v/>
      </c>
      <c r="G8" s="40">
        <f>IF('Outlet Master'!$A$4="","",IFERROR(D8/SUM($D$8:$D$17)*100,0))</f>
        <v/>
      </c>
      <c r="H8" s="41">
        <f>IF(OR('Outlet Master'!$A$4="",D8=0),"",RANK(D8,$D$8:$D$17))</f>
        <v/>
      </c>
    </row>
    <row r="9">
      <c r="B9" s="38">
        <f>IF('Outlet Master'!$A$5="","",'Outlet Master'!$B$5)</f>
        <v/>
      </c>
      <c r="C9" s="38">
        <f>IF('Outlet Master'!$A$5="","",'Outlet Master'!$D$5)</f>
        <v/>
      </c>
      <c r="D9" s="39">
        <f>IF('Outlet Master'!$A$5="","",SUMIFS('Monthly Sales Entry'!$K$4:$K$203,'Monthly Sales Entry'!$A$4:$A$203,$C$5,'Monthly Sales Entry'!$B$4:$B$203,'Outlet Master'!$A$5))</f>
        <v/>
      </c>
      <c r="E9" s="39">
        <f>IF('Outlet Master'!$A$5="","",SUMIFS('Monthly Sales Entry'!$K$4:$K$203,'Monthly Sales Entry'!$A$4:$A$203,EDATE($C$5,-1),'Monthly Sales Entry'!$B$4:$B$203,'Outlet Master'!$A$5))</f>
        <v/>
      </c>
      <c r="F9" s="48">
        <f>IF(OR('Outlet Master'!$A$5="",E9=0),"",(D9-E9)/E9*100)</f>
        <v/>
      </c>
      <c r="G9" s="40">
        <f>IF('Outlet Master'!$A$5="","",IFERROR(D9/SUM($D$8:$D$17)*100,0))</f>
        <v/>
      </c>
      <c r="H9" s="41">
        <f>IF(OR('Outlet Master'!$A$5="",D9=0),"",RANK(D9,$D$8:$D$17))</f>
        <v/>
      </c>
    </row>
    <row r="10">
      <c r="B10" s="38">
        <f>IF('Outlet Master'!$A$6="","",'Outlet Master'!$B$6)</f>
        <v/>
      </c>
      <c r="C10" s="38">
        <f>IF('Outlet Master'!$A$6="","",'Outlet Master'!$D$6)</f>
        <v/>
      </c>
      <c r="D10" s="39">
        <f>IF('Outlet Master'!$A$6="","",SUMIFS('Monthly Sales Entry'!$K$4:$K$203,'Monthly Sales Entry'!$A$4:$A$203,$C$5,'Monthly Sales Entry'!$B$4:$B$203,'Outlet Master'!$A$6))</f>
        <v/>
      </c>
      <c r="E10" s="39">
        <f>IF('Outlet Master'!$A$6="","",SUMIFS('Monthly Sales Entry'!$K$4:$K$203,'Monthly Sales Entry'!$A$4:$A$203,EDATE($C$5,-1),'Monthly Sales Entry'!$B$4:$B$203,'Outlet Master'!$A$6))</f>
        <v/>
      </c>
      <c r="F10" s="48">
        <f>IF(OR('Outlet Master'!$A$6="",E10=0),"",(D10-E10)/E10*100)</f>
        <v/>
      </c>
      <c r="G10" s="40">
        <f>IF('Outlet Master'!$A$6="","",IFERROR(D10/SUM($D$8:$D$17)*100,0))</f>
        <v/>
      </c>
      <c r="H10" s="41">
        <f>IF(OR('Outlet Master'!$A$6="",D10=0),"",RANK(D10,$D$8:$D$17))</f>
        <v/>
      </c>
    </row>
    <row r="11">
      <c r="B11" s="38">
        <f>IF('Outlet Master'!$A$7="","",'Outlet Master'!$B$7)</f>
        <v/>
      </c>
      <c r="C11" s="38">
        <f>IF('Outlet Master'!$A$7="","",'Outlet Master'!$D$7)</f>
        <v/>
      </c>
      <c r="D11" s="39">
        <f>IF('Outlet Master'!$A$7="","",SUMIFS('Monthly Sales Entry'!$K$4:$K$203,'Monthly Sales Entry'!$A$4:$A$203,$C$5,'Monthly Sales Entry'!$B$4:$B$203,'Outlet Master'!$A$7))</f>
        <v/>
      </c>
      <c r="E11" s="39">
        <f>IF('Outlet Master'!$A$7="","",SUMIFS('Monthly Sales Entry'!$K$4:$K$203,'Monthly Sales Entry'!$A$4:$A$203,EDATE($C$5,-1),'Monthly Sales Entry'!$B$4:$B$203,'Outlet Master'!$A$7))</f>
        <v/>
      </c>
      <c r="F11" s="48">
        <f>IF(OR('Outlet Master'!$A$7="",E11=0),"",(D11-E11)/E11*100)</f>
        <v/>
      </c>
      <c r="G11" s="40">
        <f>IF('Outlet Master'!$A$7="","",IFERROR(D11/SUM($D$8:$D$17)*100,0))</f>
        <v/>
      </c>
      <c r="H11" s="41">
        <f>IF(OR('Outlet Master'!$A$7="",D11=0),"",RANK(D11,$D$8:$D$17))</f>
        <v/>
      </c>
    </row>
    <row r="12">
      <c r="B12" s="38">
        <f>IF('Outlet Master'!$A$8="","",'Outlet Master'!$B$8)</f>
        <v/>
      </c>
      <c r="C12" s="38">
        <f>IF('Outlet Master'!$A$8="","",'Outlet Master'!$D$8)</f>
        <v/>
      </c>
      <c r="D12" s="39">
        <f>IF('Outlet Master'!$A$8="","",SUMIFS('Monthly Sales Entry'!$K$4:$K$203,'Monthly Sales Entry'!$A$4:$A$203,$C$5,'Monthly Sales Entry'!$B$4:$B$203,'Outlet Master'!$A$8))</f>
        <v/>
      </c>
      <c r="E12" s="39">
        <f>IF('Outlet Master'!$A$8="","",SUMIFS('Monthly Sales Entry'!$K$4:$K$203,'Monthly Sales Entry'!$A$4:$A$203,EDATE($C$5,-1),'Monthly Sales Entry'!$B$4:$B$203,'Outlet Master'!$A$8))</f>
        <v/>
      </c>
      <c r="F12" s="48">
        <f>IF(OR('Outlet Master'!$A$8="",E12=0),"",(D12-E12)/E12*100)</f>
        <v/>
      </c>
      <c r="G12" s="40">
        <f>IF('Outlet Master'!$A$8="","",IFERROR(D12/SUM($D$8:$D$17)*100,0))</f>
        <v/>
      </c>
      <c r="H12" s="41">
        <f>IF(OR('Outlet Master'!$A$8="",D12=0),"",RANK(D12,$D$8:$D$17))</f>
        <v/>
      </c>
    </row>
    <row r="13">
      <c r="B13" s="38">
        <f>IF('Outlet Master'!$A$9="","",'Outlet Master'!$B$9)</f>
        <v/>
      </c>
      <c r="C13" s="38">
        <f>IF('Outlet Master'!$A$9="","",'Outlet Master'!$D$9)</f>
        <v/>
      </c>
      <c r="D13" s="39">
        <f>IF('Outlet Master'!$A$9="","",SUMIFS('Monthly Sales Entry'!$K$4:$K$203,'Monthly Sales Entry'!$A$4:$A$203,$C$5,'Monthly Sales Entry'!$B$4:$B$203,'Outlet Master'!$A$9))</f>
        <v/>
      </c>
      <c r="E13" s="39">
        <f>IF('Outlet Master'!$A$9="","",SUMIFS('Monthly Sales Entry'!$K$4:$K$203,'Monthly Sales Entry'!$A$4:$A$203,EDATE($C$5,-1),'Monthly Sales Entry'!$B$4:$B$203,'Outlet Master'!$A$9))</f>
        <v/>
      </c>
      <c r="F13" s="48">
        <f>IF(OR('Outlet Master'!$A$9="",E13=0),"",(D13-E13)/E13*100)</f>
        <v/>
      </c>
      <c r="G13" s="40">
        <f>IF('Outlet Master'!$A$9="","",IFERROR(D13/SUM($D$8:$D$17)*100,0))</f>
        <v/>
      </c>
      <c r="H13" s="41">
        <f>IF(OR('Outlet Master'!$A$9="",D13=0),"",RANK(D13,$D$8:$D$17))</f>
        <v/>
      </c>
    </row>
    <row r="14">
      <c r="B14" s="38">
        <f>IF('Outlet Master'!$A$10="","",'Outlet Master'!$B$10)</f>
        <v/>
      </c>
      <c r="C14" s="38">
        <f>IF('Outlet Master'!$A$10="","",'Outlet Master'!$D$10)</f>
        <v/>
      </c>
      <c r="D14" s="39">
        <f>IF('Outlet Master'!$A$10="","",SUMIFS('Monthly Sales Entry'!$K$4:$K$203,'Monthly Sales Entry'!$A$4:$A$203,$C$5,'Monthly Sales Entry'!$B$4:$B$203,'Outlet Master'!$A$10))</f>
        <v/>
      </c>
      <c r="E14" s="39">
        <f>IF('Outlet Master'!$A$10="","",SUMIFS('Monthly Sales Entry'!$K$4:$K$203,'Monthly Sales Entry'!$A$4:$A$203,EDATE($C$5,-1),'Monthly Sales Entry'!$B$4:$B$203,'Outlet Master'!$A$10))</f>
        <v/>
      </c>
      <c r="F14" s="48">
        <f>IF(OR('Outlet Master'!$A$10="",E14=0),"",(D14-E14)/E14*100)</f>
        <v/>
      </c>
      <c r="G14" s="40">
        <f>IF('Outlet Master'!$A$10="","",IFERROR(D14/SUM($D$8:$D$17)*100,0))</f>
        <v/>
      </c>
      <c r="H14" s="41">
        <f>IF(OR('Outlet Master'!$A$10="",D14=0),"",RANK(D14,$D$8:$D$17))</f>
        <v/>
      </c>
    </row>
    <row r="15">
      <c r="B15" s="38">
        <f>IF('Outlet Master'!$A$11="","",'Outlet Master'!$B$11)</f>
        <v/>
      </c>
      <c r="C15" s="38">
        <f>IF('Outlet Master'!$A$11="","",'Outlet Master'!$D$11)</f>
        <v/>
      </c>
      <c r="D15" s="39">
        <f>IF('Outlet Master'!$A$11="","",SUMIFS('Monthly Sales Entry'!$K$4:$K$203,'Monthly Sales Entry'!$A$4:$A$203,$C$5,'Monthly Sales Entry'!$B$4:$B$203,'Outlet Master'!$A$11))</f>
        <v/>
      </c>
      <c r="E15" s="39">
        <f>IF('Outlet Master'!$A$11="","",SUMIFS('Monthly Sales Entry'!$K$4:$K$203,'Monthly Sales Entry'!$A$4:$A$203,EDATE($C$5,-1),'Monthly Sales Entry'!$B$4:$B$203,'Outlet Master'!$A$11))</f>
        <v/>
      </c>
      <c r="F15" s="48">
        <f>IF(OR('Outlet Master'!$A$11="",E15=0),"",(D15-E15)/E15*100)</f>
        <v/>
      </c>
      <c r="G15" s="40">
        <f>IF('Outlet Master'!$A$11="","",IFERROR(D15/SUM($D$8:$D$17)*100,0))</f>
        <v/>
      </c>
      <c r="H15" s="41">
        <f>IF(OR('Outlet Master'!$A$11="",D15=0),"",RANK(D15,$D$8:$D$17))</f>
        <v/>
      </c>
    </row>
    <row r="16">
      <c r="B16" s="38">
        <f>IF('Outlet Master'!$A$12="","",'Outlet Master'!$B$12)</f>
        <v/>
      </c>
      <c r="C16" s="38">
        <f>IF('Outlet Master'!$A$12="","",'Outlet Master'!$D$12)</f>
        <v/>
      </c>
      <c r="D16" s="39">
        <f>IF('Outlet Master'!$A$12="","",SUMIFS('Monthly Sales Entry'!$K$4:$K$203,'Monthly Sales Entry'!$A$4:$A$203,$C$5,'Monthly Sales Entry'!$B$4:$B$203,'Outlet Master'!$A$12))</f>
        <v/>
      </c>
      <c r="E16" s="39">
        <f>IF('Outlet Master'!$A$12="","",SUMIFS('Monthly Sales Entry'!$K$4:$K$203,'Monthly Sales Entry'!$A$4:$A$203,EDATE($C$5,-1),'Monthly Sales Entry'!$B$4:$B$203,'Outlet Master'!$A$12))</f>
        <v/>
      </c>
      <c r="F16" s="48">
        <f>IF(OR('Outlet Master'!$A$12="",E16=0),"",(D16-E16)/E16*100)</f>
        <v/>
      </c>
      <c r="G16" s="40">
        <f>IF('Outlet Master'!$A$12="","",IFERROR(D16/SUM($D$8:$D$17)*100,0))</f>
        <v/>
      </c>
      <c r="H16" s="41">
        <f>IF(OR('Outlet Master'!$A$12="",D16=0),"",RANK(D16,$D$8:$D$17))</f>
        <v/>
      </c>
    </row>
    <row r="17">
      <c r="B17" s="38">
        <f>IF('Outlet Master'!$A$13="","",'Outlet Master'!$B$13)</f>
        <v/>
      </c>
      <c r="C17" s="38">
        <f>IF('Outlet Master'!$A$13="","",'Outlet Master'!$D$13)</f>
        <v/>
      </c>
      <c r="D17" s="39">
        <f>IF('Outlet Master'!$A$13="","",SUMIFS('Monthly Sales Entry'!$K$4:$K$203,'Monthly Sales Entry'!$A$4:$A$203,$C$5,'Monthly Sales Entry'!$B$4:$B$203,'Outlet Master'!$A$13))</f>
        <v/>
      </c>
      <c r="E17" s="39">
        <f>IF('Outlet Master'!$A$13="","",SUMIFS('Monthly Sales Entry'!$K$4:$K$203,'Monthly Sales Entry'!$A$4:$A$203,EDATE($C$5,-1),'Monthly Sales Entry'!$B$4:$B$203,'Outlet Master'!$A$13))</f>
        <v/>
      </c>
      <c r="F17" s="48">
        <f>IF(OR('Outlet Master'!$A$13="",E17=0),"",(D17-E17)/E17*100)</f>
        <v/>
      </c>
      <c r="G17" s="40">
        <f>IF('Outlet Master'!$A$13="","",IFERROR(D17/SUM($D$8:$D$17)*100,0))</f>
        <v/>
      </c>
      <c r="H17" s="41">
        <f>IF(OR('Outlet Master'!$A$13="",D17=0),"",RANK(D17,$D$8:$D$17))</f>
        <v/>
      </c>
    </row>
    <row r="18">
      <c r="B18" s="42" t="inlineStr">
        <is>
          <t>Group Total</t>
        </is>
      </c>
      <c r="C18" s="43" t="inlineStr"/>
      <c r="D18" s="30">
        <f>SUM(D8:D17)</f>
        <v/>
      </c>
      <c r="E18" s="30">
        <f>SUM(E8:E17)</f>
        <v/>
      </c>
      <c r="F18" s="49">
        <f>IF(SUM(E8:E17)=0,"",(D18-E18)/E18*100)</f>
        <v/>
      </c>
      <c r="G18" s="44">
        <f>SUM(G8:G17)</f>
        <v/>
      </c>
      <c r="H18" s="43" t="inlineStr"/>
    </row>
    <row r="20">
      <c r="B20" s="32" t="inlineStr">
        <is>
          <t>MoM Growth compares this outlet's sales to the previous calendar month. A blank means there was no prior-month data to compare against.</t>
        </is>
      </c>
    </row>
    <row r="22">
      <c r="B22" s="13" t="inlineStr">
        <is>
          <t>Powered by Petpooja Invoice | getinvoice@petpooja.com | +91-92279 80766 | www.petpooja.com</t>
        </is>
      </c>
    </row>
  </sheetData>
  <mergeCells count="2">
    <mergeCell ref="B22:H22"/>
    <mergeCell ref="B20:H20"/>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19"/>
  <sheetViews>
    <sheetView showGridLines="0" workbookViewId="0">
      <selection activeCell="A1" sqref="A1"/>
    </sheetView>
  </sheetViews>
  <sheetFormatPr baseColWidth="8" defaultRowHeight="15"/>
  <cols>
    <col width="22" customWidth="1" min="1" max="1"/>
    <col width="14" customWidth="1" min="2" max="2"/>
    <col width="14" customWidth="1" min="3" max="3"/>
    <col width="15" customWidth="1" min="4" max="4"/>
    <col width="15" customWidth="1" min="5" max="5"/>
    <col width="15" customWidth="1" min="6" max="6"/>
    <col width="14" customWidth="1" min="7" max="7"/>
    <col width="14" customWidth="1" min="8" max="8"/>
    <col width="10" customWidth="1" min="9" max="9"/>
  </cols>
  <sheetData>
    <row r="1">
      <c r="A1" s="14" t="inlineStr">
        <is>
          <t>Example: One Group, Six Outlets, Four States (Jul-2026)</t>
        </is>
      </c>
    </row>
    <row r="2">
      <c r="A2" s="15" t="inlineStr">
        <is>
          <t>A worked month so you can see the pattern. Numbers are static (typed, not linked) so this sheet always reads the same.</t>
        </is>
      </c>
    </row>
    <row r="3" ht="26" customHeight="1">
      <c r="A3" s="8" t="inlineStr">
        <is>
          <t>Outlet</t>
        </is>
      </c>
      <c r="B3" s="8" t="inlineStr">
        <is>
          <t>State</t>
        </is>
      </c>
      <c r="C3" s="8" t="inlineStr">
        <is>
          <t>GSTIN</t>
        </is>
      </c>
      <c r="D3" s="8" t="inlineStr">
        <is>
          <t>Taxable (₹)</t>
        </is>
      </c>
      <c r="E3" s="8" t="inlineStr">
        <is>
          <t>GST (₹)</t>
        </is>
      </c>
      <c r="F3" s="8" t="inlineStr">
        <is>
          <t>Total Sales (₹)</t>
        </is>
      </c>
      <c r="G3" s="8" t="inlineStr">
        <is>
          <t>Bills</t>
        </is>
      </c>
      <c r="H3" s="8" t="inlineStr">
        <is>
          <t>Digital (₹)</t>
        </is>
      </c>
      <c r="I3" s="8" t="inlineStr">
        <is>
          <t>Share %</t>
        </is>
      </c>
    </row>
    <row r="4">
      <c r="A4" s="50" t="inlineStr">
        <is>
          <t>Andheri Store</t>
        </is>
      </c>
      <c r="B4" s="50" t="inlineStr">
        <is>
          <t>Maharashtra</t>
        </is>
      </c>
      <c r="C4" s="51" t="inlineStr">
        <is>
          <t>27AABCS1234A1ZV</t>
        </is>
      </c>
      <c r="D4" s="52" t="n">
        <v>765000</v>
      </c>
      <c r="E4" s="52" t="n">
        <v>112600</v>
      </c>
      <c r="F4" s="52" t="n">
        <v>877600</v>
      </c>
      <c r="G4" s="53" t="n">
        <v>1240</v>
      </c>
      <c r="H4" s="52" t="n">
        <v>600000</v>
      </c>
      <c r="I4" s="54" t="n">
        <v>22.1</v>
      </c>
    </row>
    <row r="5">
      <c r="A5" s="55" t="inlineStr">
        <is>
          <t>Kothrud Store</t>
        </is>
      </c>
      <c r="B5" s="55" t="inlineStr">
        <is>
          <t>Maharashtra</t>
        </is>
      </c>
      <c r="C5" s="56" t="inlineStr">
        <is>
          <t>27AABCS1234A1ZV</t>
        </is>
      </c>
      <c r="D5" s="57" t="n">
        <v>487000</v>
      </c>
      <c r="E5" s="57" t="n">
        <v>67600</v>
      </c>
      <c r="F5" s="57" t="n">
        <v>554600</v>
      </c>
      <c r="G5" s="58" t="n">
        <v>880</v>
      </c>
      <c r="H5" s="57" t="n">
        <v>360000</v>
      </c>
      <c r="I5" s="59" t="n">
        <v>14</v>
      </c>
    </row>
    <row r="6">
      <c r="A6" s="50" t="inlineStr">
        <is>
          <t>Satellite Store</t>
        </is>
      </c>
      <c r="B6" s="50" t="inlineStr">
        <is>
          <t>Gujarat</t>
        </is>
      </c>
      <c r="C6" s="51" t="inlineStr">
        <is>
          <t>24AABCS1234A1Z9</t>
        </is>
      </c>
      <c r="D6" s="52" t="n">
        <v>550000</v>
      </c>
      <c r="E6" s="52" t="n">
        <v>78000</v>
      </c>
      <c r="F6" s="52" t="n">
        <v>628000</v>
      </c>
      <c r="G6" s="53" t="n">
        <v>760</v>
      </c>
      <c r="H6" s="52" t="n">
        <v>430000</v>
      </c>
      <c r="I6" s="54" t="n">
        <v>15.8</v>
      </c>
    </row>
    <row r="7">
      <c r="A7" s="55" t="inlineStr">
        <is>
          <t>Adajan Store</t>
        </is>
      </c>
      <c r="B7" s="55" t="inlineStr">
        <is>
          <t>Gujarat</t>
        </is>
      </c>
      <c r="C7" s="56" t="inlineStr">
        <is>
          <t>24AABCS1234A1Z9</t>
        </is>
      </c>
      <c r="D7" s="57" t="n">
        <v>323000</v>
      </c>
      <c r="E7" s="57" t="n">
        <v>45500</v>
      </c>
      <c r="F7" s="57" t="n">
        <v>368500</v>
      </c>
      <c r="G7" s="58" t="n">
        <v>520</v>
      </c>
      <c r="H7" s="57" t="n">
        <v>250000</v>
      </c>
      <c r="I7" s="59" t="n">
        <v>9.300000000000001</v>
      </c>
    </row>
    <row r="8">
      <c r="A8" s="50" t="inlineStr">
        <is>
          <t>Koramangala Store</t>
        </is>
      </c>
      <c r="B8" s="50" t="inlineStr">
        <is>
          <t>Karnataka</t>
        </is>
      </c>
      <c r="C8" s="51" t="inlineStr">
        <is>
          <t>29AABCS1234A1Z5</t>
        </is>
      </c>
      <c r="D8" s="52" t="n">
        <v>835000</v>
      </c>
      <c r="E8" s="52" t="n">
        <v>129800</v>
      </c>
      <c r="F8" s="52" t="n">
        <v>964800</v>
      </c>
      <c r="G8" s="53" t="n">
        <v>1420</v>
      </c>
      <c r="H8" s="52" t="n">
        <v>680000</v>
      </c>
      <c r="I8" s="54" t="n">
        <v>24.3</v>
      </c>
    </row>
    <row r="9">
      <c r="A9" s="55" t="inlineStr">
        <is>
          <t>Gachibowli Store</t>
        </is>
      </c>
      <c r="B9" s="55" t="inlineStr">
        <is>
          <t>Telangana</t>
        </is>
      </c>
      <c r="C9" s="56" t="inlineStr">
        <is>
          <t>36AABCS1234A1Z1</t>
        </is>
      </c>
      <c r="D9" s="57" t="n">
        <v>500000</v>
      </c>
      <c r="E9" s="57" t="n">
        <v>74300</v>
      </c>
      <c r="F9" s="57" t="n">
        <v>574300</v>
      </c>
      <c r="G9" s="58" t="n">
        <v>690</v>
      </c>
      <c r="H9" s="57" t="n">
        <v>320000</v>
      </c>
      <c r="I9" s="59" t="n">
        <v>14.5</v>
      </c>
    </row>
    <row r="10">
      <c r="A10" s="42" t="inlineStr">
        <is>
          <t>GROUP TOTAL</t>
        </is>
      </c>
      <c r="B10" s="29" t="n"/>
      <c r="C10" s="29" t="n"/>
      <c r="D10" s="30">
        <f>SUM(D4:D9)</f>
        <v/>
      </c>
      <c r="E10" s="30">
        <f>SUM(E4:E9)</f>
        <v/>
      </c>
      <c r="F10" s="30">
        <f>SUM(F4:F9)</f>
        <v/>
      </c>
      <c r="G10" s="31">
        <f>SUM(G4:G9)</f>
        <v/>
      </c>
      <c r="H10" s="30">
        <f>SUM(H4:H9)</f>
        <v/>
      </c>
      <c r="I10" s="44">
        <f>SUM(I4:I9)</f>
        <v/>
      </c>
    </row>
    <row r="12">
      <c r="A12" s="60" t="inlineStr">
        <is>
          <t>How to read this month:</t>
        </is>
      </c>
    </row>
    <row r="13">
      <c r="A13" s="5" t="inlineStr">
        <is>
          <t>• Six outlets, four states: Maharashtra (Mumbai + Pune), Gujarat (Ahmedabad + Surat), Karnataka (Bengaluru), Telangana (Hyderabad).</t>
        </is>
      </c>
    </row>
    <row r="14">
      <c r="A14" s="5" t="inlineStr">
        <is>
          <t>• One PAN (AABCS1234A), four GSTINs. The two Maharashtra outlets share the same GSTIN (27AABCS...) because GST is registered per state, not per outlet. Gujarat, Karnataka and Telangana each have their own.</t>
        </is>
      </c>
    </row>
    <row r="15">
      <c r="A15" s="5" t="inlineStr">
        <is>
          <t>• Bengaluru is the top outlet by sales this month; Surat is the smallest. Share % shows each outlet's slice of group sales.</t>
        </is>
      </c>
    </row>
    <row r="16">
      <c r="A16" s="5" t="inlineStr">
        <is>
          <t>• This consolidation is for management reporting. Each state still files its own GSTR-1 and GSTR-3B on its own GSTIN, using only that state's outlets.</t>
        </is>
      </c>
    </row>
    <row r="17">
      <c r="A17" s="5" t="inlineStr">
        <is>
          <t>• Total Sales here is inclusive of GST. Cash + Digital + Credit for each outlet adds up to its Total Sales.</t>
        </is>
      </c>
    </row>
    <row r="19">
      <c r="A19" s="13" t="inlineStr">
        <is>
          <t>Powered by Petpooja Invoice | getinvoice@petpooja.com | +91-92279 80766 | www.petpooja.com</t>
        </is>
      </c>
    </row>
  </sheetData>
  <mergeCells count="9">
    <mergeCell ref="A15:I15"/>
    <mergeCell ref="A2:I2"/>
    <mergeCell ref="A19:I19"/>
    <mergeCell ref="A13:I13"/>
    <mergeCell ref="A14:I14"/>
    <mergeCell ref="A1:I1"/>
    <mergeCell ref="A17:I17"/>
    <mergeCell ref="A12:I12"/>
    <mergeCell ref="A16:I16"/>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2026-07-09T12:22:51Z</dcterms:created>
  <dcterms:modified xmlns:dcterms="http://purl.org/dc/terms/" xmlns:xsi="http://www.w3.org/2001/XMLSchema-instance" xsi:type="dcterms:W3CDTF">2026-07-09T12:22:51Z</dcterms:modified>
</cp:coreProperties>
</file>