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Incident &amp; Complaint Log" sheetId="2" state="visible" r:id="rId2"/>
    <sheet xmlns:r="http://schemas.openxmlformats.org/officeDocument/2006/relationships" name="Corrective Action Tracker" sheetId="3" state="visible" r:id="rId3"/>
    <sheet xmlns:r="http://schemas.openxmlformats.org/officeDocument/2006/relationships" name="Incident Types by Industry" sheetId="4" state="visible" r:id="rId4"/>
    <sheet xmlns:r="http://schemas.openxmlformats.org/officeDocument/2006/relationships" name="Severity &amp; SLA Reference" sheetId="5" state="visible" r:id="rId5"/>
    <sheet xmlns:r="http://schemas.openxmlformats.org/officeDocument/2006/relationships" name="Dashboard" sheetId="6" state="visible" r:id="rId6"/>
  </sheets>
  <definedNames>
    <definedName name="SLATable">'Severity &amp; SLA Reference'!$B$6:$C$9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19">
    <font>
      <name val="Calibri"/>
      <family val="2"/>
      <color theme="1"/>
      <sz val="11"/>
      <scheme val="minor"/>
    </font>
    <font>
      <name val="Calibri"/>
      <b val="1"/>
      <color rgb="00C52031"/>
      <sz val="16"/>
    </font>
    <font>
      <name val="Calibri"/>
      <color rgb="001F2937"/>
      <sz val="11"/>
    </font>
    <font>
      <name val="Calibri"/>
      <b val="1"/>
      <color rgb="00C52031"/>
      <sz val="11"/>
    </font>
    <font>
      <name val="Calibri"/>
      <b val="1"/>
      <color rgb="001F2937"/>
      <sz val="14"/>
    </font>
    <font>
      <name val="Calibri"/>
      <i val="1"/>
      <color rgb="006B7280"/>
      <sz val="10"/>
    </font>
    <font>
      <name val="Calibri"/>
      <b val="1"/>
      <color rgb="00FFFFFF"/>
      <sz val="11"/>
    </font>
    <font>
      <name val="Calibri"/>
      <b val="1"/>
      <color rgb="001F2937"/>
      <sz val="11"/>
    </font>
    <font>
      <name val="Calibri"/>
      <b val="1"/>
      <sz val="11"/>
    </font>
    <font>
      <name val="Calibri"/>
      <b val="1"/>
      <color rgb="002563EB"/>
      <sz val="11"/>
    </font>
    <font>
      <name val="Calibri"/>
      <b val="1"/>
      <color rgb="00C52031"/>
      <sz val="15"/>
    </font>
    <font>
      <name val="Calibri"/>
      <i val="1"/>
      <color rgb="00C52031"/>
      <sz val="11"/>
    </font>
    <font>
      <name val="Calibri"/>
      <b val="1"/>
      <color rgb="00C52031"/>
      <sz val="12"/>
    </font>
    <font>
      <name val="Calibri"/>
      <b val="1"/>
      <color rgb="00C52031"/>
      <sz val="20"/>
    </font>
    <font>
      <name val="Calibri"/>
      <b val="1"/>
      <color rgb="00D97706"/>
      <sz val="20"/>
    </font>
    <font>
      <name val="Calibri"/>
      <b val="1"/>
      <color rgb="002563EB"/>
      <sz val="20"/>
    </font>
    <font>
      <name val="Calibri"/>
      <b val="1"/>
      <color rgb="00059669"/>
      <sz val="20"/>
    </font>
    <font>
      <name val="Calibri"/>
      <b val="1"/>
      <color rgb="001F2937"/>
      <sz val="20"/>
    </font>
    <font>
      <name val="Calibri"/>
      <i val="1"/>
      <color rgb="00C52031"/>
      <sz val="10"/>
    </font>
  </fonts>
  <fills count="5">
    <fill>
      <patternFill/>
    </fill>
    <fill>
      <patternFill patternType="gray125"/>
    </fill>
    <fill>
      <patternFill patternType="solid">
        <fgColor rgb="00C52031"/>
        <bgColor rgb="00C52031"/>
      </patternFill>
    </fill>
    <fill>
      <patternFill patternType="solid">
        <fgColor rgb="00FFFDF5"/>
        <bgColor rgb="00FFFDF5"/>
      </patternFill>
    </fill>
    <fill>
      <patternFill patternType="solid">
        <fgColor rgb="00F9FAFB"/>
        <bgColor rgb="00F9FAFB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/>
    </xf>
    <xf numFmtId="165" fontId="2" fillId="3" borderId="1" applyProtection="1" pivotButton="0" quotePrefix="0" xfId="0">
      <protection locked="0" hidden="0"/>
    </xf>
    <xf numFmtId="0" fontId="2" fillId="3" borderId="1" applyProtection="1" pivotButton="0" quotePrefix="0" xfId="0">
      <protection locked="0" hidden="0"/>
    </xf>
    <xf numFmtId="0" fontId="2" fillId="0" borderId="1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  <xf numFmtId="165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0" fontId="18" fillId="0" borderId="0" pivotButton="0" quotePrefix="0" xfId="0"/>
    <xf numFmtId="0" fontId="9" fillId="3" borderId="1" applyProtection="1" pivotButton="0" quotePrefix="0" xfId="0">
      <protection locked="0" hidden="0"/>
    </xf>
    <xf numFmtId="0" fontId="2" fillId="3" borderId="1" applyAlignment="1" applyProtection="1" pivotButton="0" quotePrefix="0" xfId="0">
      <alignment horizontal="center"/>
      <protection locked="0" hidden="0"/>
    </xf>
    <xf numFmtId="0" fontId="0" fillId="3" borderId="1" applyAlignment="1" applyProtection="1" pivotButton="0" quotePrefix="0" xfId="0">
      <alignment horizontal="center"/>
      <protection locked="0" hidden="0"/>
    </xf>
    <xf numFmtId="0" fontId="10" fillId="0" borderId="0" pivotButton="0" quotePrefix="0" xfId="0"/>
    <xf numFmtId="0" fontId="9" fillId="4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11" fillId="0" borderId="0" pivotButton="0" quotePrefix="0" xfId="0"/>
    <xf numFmtId="0" fontId="6" fillId="2" borderId="1" applyAlignment="1" pivotButton="0" quotePrefix="0" xfId="0">
      <alignment horizontal="center"/>
    </xf>
    <xf numFmtId="0" fontId="9" fillId="4" borderId="1" applyAlignment="1" pivotButton="0" quotePrefix="0" xfId="0">
      <alignment horizontal="left" vertical="top" wrapText="1"/>
    </xf>
    <xf numFmtId="0" fontId="2" fillId="3" borderId="1" applyAlignment="1" applyProtection="1" pivotButton="0" quotePrefix="0" xfId="0">
      <alignment horizontal="center" vertical="top" wrapText="1"/>
      <protection locked="0" hidden="0"/>
    </xf>
    <xf numFmtId="0" fontId="2" fillId="4" borderId="1" applyAlignment="1" pivotButton="0" quotePrefix="0" xfId="0">
      <alignment horizontal="left" vertical="top" wrapText="1"/>
    </xf>
    <xf numFmtId="0" fontId="9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12" fillId="0" borderId="0" pivotButton="0" quotePrefix="0" xfId="0"/>
    <xf numFmtId="0" fontId="7" fillId="4" borderId="1" pivotButton="0" quotePrefix="0" xfId="0"/>
    <xf numFmtId="0" fontId="13" fillId="4" borderId="1" applyAlignment="1" pivotButton="0" quotePrefix="0" xfId="0">
      <alignment horizontal="right"/>
    </xf>
    <xf numFmtId="0" fontId="14" fillId="4" borderId="1" applyAlignment="1" pivotButton="0" quotePrefix="0" xfId="0">
      <alignment horizontal="right"/>
    </xf>
    <xf numFmtId="0" fontId="15" fillId="4" borderId="1" applyAlignment="1" pivotButton="0" quotePrefix="0" xfId="0">
      <alignment horizontal="right"/>
    </xf>
    <xf numFmtId="0" fontId="16" fillId="4" borderId="1" applyAlignment="1" pivotButton="0" quotePrefix="0" xfId="0">
      <alignment horizontal="right"/>
    </xf>
    <xf numFmtId="0" fontId="17" fillId="4" borderId="1" applyAlignment="1" pivotButton="0" quotePrefix="0" xfId="0">
      <alignment horizontal="right"/>
    </xf>
  </cellXfs>
  <cellStyles count="1">
    <cellStyle name="Normal" xfId="0" builtinId="0" hidden="0"/>
  </cellStyles>
  <dxfs count="4">
    <dxf>
      <font>
        <b val="1"/>
        <color rgb="00C52031"/>
      </font>
      <fill>
        <patternFill patternType="solid">
          <fgColor rgb="00FEF2F2"/>
          <bgColor rgb="00FEF2F2"/>
        </patternFill>
      </fill>
    </dxf>
    <dxf>
      <font>
        <b val="1"/>
        <color rgb="00D97706"/>
      </font>
      <fill>
        <patternFill patternType="solid">
          <fgColor rgb="00FFFBEB"/>
          <bgColor rgb="00FFFBEB"/>
        </patternFill>
      </fill>
    </dxf>
    <dxf>
      <font>
        <b val="1"/>
        <color rgb="002563EB"/>
      </font>
      <fill>
        <patternFill patternType="solid">
          <fgColor rgb="00EFF6FF"/>
          <bgColor rgb="00EFF6FF"/>
        </patternFill>
      </fill>
    </dxf>
    <dxf>
      <font>
        <b val="1"/>
        <color rgb="00059669"/>
      </font>
      <fill>
        <patternFill patternType="solid">
          <fgColor rgb="00ECFDF5"/>
          <bgColor rgb="00ECFD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C52031"/>
    <outlinePr summaryBelow="1" summaryRight="1"/>
    <pageSetUpPr/>
  </sheetPr>
  <dimension ref="B2:B5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2">
      <c r="B2" s="1" t="inlineStr">
        <is>
          <t>Incident &amp; Complaint Reporting: How to Use</t>
        </is>
      </c>
    </row>
    <row r="3">
      <c r="B3" s="2" t="inlineStr"/>
    </row>
    <row r="4">
      <c r="B4" s="2" t="inlineStr">
        <is>
          <t>When a customer complains, a machine fails or someone gets hurt, the worst outcome is that it is</t>
        </is>
      </c>
    </row>
    <row r="5">
      <c r="B5" s="2" t="inlineStr">
        <is>
          <t>noticed, half-fixed, and quietly forgotten, until it happens again. This template captures every</t>
        </is>
      </c>
    </row>
    <row r="6">
      <c r="B6" s="2" t="inlineStr">
        <is>
          <t>incident and complaint in one place, gives each a severity and a deadline, and tracks the fix through</t>
        </is>
      </c>
    </row>
    <row r="7">
      <c r="B7" s="2" t="inlineStr">
        <is>
          <t>to done. Built for Indian restaurants, retail, factories, clinics, warehouses, hotels and offices.</t>
        </is>
      </c>
    </row>
    <row r="8">
      <c r="B8" s="2" t="inlineStr"/>
    </row>
    <row r="9">
      <c r="B9" s="3" t="inlineStr">
        <is>
          <t>SHEETS IN THIS WORKBOOK:</t>
        </is>
      </c>
    </row>
    <row r="10">
      <c r="B10" s="2" t="inlineStr"/>
    </row>
    <row r="11">
      <c r="B11" s="2" t="inlineStr">
        <is>
          <t>1. Instructions (this sheet)</t>
        </is>
      </c>
    </row>
    <row r="12">
      <c r="B12" s="2" t="inlineStr">
        <is>
          <t>2. Incident &amp; Complaint Log: the register; each row gets an auto ID, a deadline and a status</t>
        </is>
      </c>
    </row>
    <row r="13">
      <c r="B13" s="2" t="inlineStr">
        <is>
          <t>3. Corrective Action Tracker: the fix for each incident, with an auto OVERDUE / DUE THIS WEEK / DONE status</t>
        </is>
      </c>
    </row>
    <row r="14">
      <c r="B14" s="2" t="inlineStr">
        <is>
          <t>4. Incident Types by Industry: common incidents per trade, typical severity and the India rule to note</t>
        </is>
      </c>
    </row>
    <row r="15">
      <c r="B15" s="2" t="inlineStr">
        <is>
          <t>5. Severity &amp; SLA Reference: what each severity means and its deadline; also holds the Team Roster</t>
        </is>
      </c>
    </row>
    <row r="16">
      <c r="B16" s="2" t="inlineStr">
        <is>
          <t>6. Dashboard: live counts of open, breached and resolved incidents, by severity, plus open actions</t>
        </is>
      </c>
    </row>
    <row r="17">
      <c r="B17" s="2" t="inlineStr"/>
    </row>
    <row r="18">
      <c r="B18" s="3" t="inlineStr">
        <is>
          <t>STEP-BY-STEP:</t>
        </is>
      </c>
    </row>
    <row r="19">
      <c r="B19" s="2" t="inlineStr"/>
    </row>
    <row r="20">
      <c r="B20" s="2" t="inlineStr">
        <is>
          <t>Step 1: Fill the Team Roster on the 'Severity &amp; SLA Reference' sheet (cream cells, columns H-I).</t>
        </is>
      </c>
    </row>
    <row r="21">
      <c r="B21" s="2" t="inlineStr">
        <is>
          <t xml:space="preserve">        The Owner dropdowns on the Log and the Action Tracker pick from this list.</t>
        </is>
      </c>
    </row>
    <row r="22">
      <c r="B22" s="2" t="inlineStr"/>
    </row>
    <row r="23">
      <c r="B23" s="2" t="inlineStr">
        <is>
          <t>Step 2: On 'Incident &amp; Complaint Log', add each incident or complaint. Enter the date, a description,</t>
        </is>
      </c>
    </row>
    <row r="24">
      <c r="B24" s="2" t="inlineStr">
        <is>
          <t xml:space="preserve">        the category, location, severity and owner. The sheet gives it an ID (INC-001, INC-002...),</t>
        </is>
      </c>
    </row>
    <row r="25">
      <c r="B25" s="2" t="inlineStr">
        <is>
          <t xml:space="preserve">        works out the deadline from the severity, counts the days open, and sets a colour-coded status.</t>
        </is>
      </c>
    </row>
    <row r="26">
      <c r="B26" s="2" t="inlineStr"/>
    </row>
    <row r="27">
      <c r="B27" s="2" t="inlineStr">
        <is>
          <t>Step 3: For each incident, add the fix on 'Corrective Action Tracker'. Pick the incident ID it relates</t>
        </is>
      </c>
    </row>
    <row r="28">
      <c r="B28" s="2" t="inlineStr">
        <is>
          <t xml:space="preserve">        to, write the corrective action, set an owner and a due date. Mark Done? = Yes when finished.</t>
        </is>
      </c>
    </row>
    <row r="29">
      <c r="B29" s="2" t="inlineStr"/>
    </row>
    <row r="30">
      <c r="B30" s="2" t="inlineStr">
        <is>
          <t>Step 4: Update the Log's Status (Open / In Progress / Resolved / Closed) and enter a Date Resolved when</t>
        </is>
      </c>
    </row>
    <row r="31">
      <c r="B31" s="2" t="inlineStr">
        <is>
          <t xml:space="preserve">        it is fixed. Check the 'Dashboard' any time for what is open, breached or still to close.</t>
        </is>
      </c>
    </row>
    <row r="32">
      <c r="B32" s="2" t="inlineStr"/>
    </row>
    <row r="33">
      <c r="B33" s="3" t="inlineStr">
        <is>
          <t>SEVERITY &amp; SLA (how the status is decided):</t>
        </is>
      </c>
    </row>
    <row r="34">
      <c r="B34" s="2" t="inlineStr"/>
    </row>
    <row r="35">
      <c r="B35" s="2" t="inlineStr">
        <is>
          <t xml:space="preserve">        Each severity carries a default deadline: Critical 1 day, High 3 days, Medium 7 days, Low 14</t>
        </is>
      </c>
    </row>
    <row r="36">
      <c r="B36" s="2" t="inlineStr">
        <is>
          <t xml:space="preserve">        days. If an incident is still open past its deadline, the status turns OVERDUE (red). You can</t>
        </is>
      </c>
    </row>
    <row r="37">
      <c r="B37" s="2" t="inlineStr">
        <is>
          <t xml:space="preserve">        change these targets on the 'Severity &amp; SLA Reference' sheet to match your own policy.</t>
        </is>
      </c>
    </row>
    <row r="38">
      <c r="B38" s="2" t="inlineStr"/>
    </row>
    <row r="39">
      <c r="B39" s="2" t="inlineStr">
        <is>
          <t>FORMAT: Dates are DD-MMM-YYYY. 'Days Open' counts to today for open items, or to the resolved date once</t>
        </is>
      </c>
    </row>
    <row r="40">
      <c r="B40" s="2" t="inlineStr">
        <is>
          <t>closed. 'Due soon' means the deadline is within a day.</t>
        </is>
      </c>
    </row>
    <row r="41">
      <c r="B41" s="2" t="inlineStr"/>
    </row>
    <row r="42">
      <c r="B42" s="3" t="inlineStr">
        <is>
          <t>ADDING &amp; EDITING ROWS:</t>
        </is>
      </c>
    </row>
    <row r="43">
      <c r="B43" s="2" t="inlineStr"/>
    </row>
    <row r="44">
      <c r="B44" s="2" t="inlineStr">
        <is>
          <t xml:space="preserve">        Add each new incident in the next empty row at the BOTTOM of the log; the ID, deadline and status</t>
        </is>
      </c>
    </row>
    <row r="45">
      <c r="B45" s="2" t="inlineStr">
        <is>
          <t xml:space="preserve">        fill in on their own. The incident ID is based on its row (INC-001 is the first row), so appending</t>
        </is>
      </c>
    </row>
    <row r="46">
      <c r="B46" s="2" t="inlineStr">
        <is>
          <t xml:space="preserve">        at the bottom keeps every existing ID stable. Avoid inserting, sorting or deleting rows in the</t>
        </is>
      </c>
    </row>
    <row r="47">
      <c r="B47" s="2" t="inlineStr">
        <is>
          <t xml:space="preserve">        middle, which renumbers the IDs below; if you do delete a row, re-check the linked IDs on the</t>
        </is>
      </c>
    </row>
    <row r="48">
      <c r="B48" s="2" t="inlineStr">
        <is>
          <t xml:space="preserve">        Corrective Action Tracker.</t>
        </is>
      </c>
    </row>
    <row r="49">
      <c r="B49" s="2" t="inlineStr"/>
    </row>
    <row r="50">
      <c r="B50" s="2" t="inlineStr">
        <is>
          <t xml:space="preserve">        This template holds 30 incidents and 30 corrective actions. To go beyond that, choose</t>
        </is>
      </c>
    </row>
    <row r="51">
      <c r="B51" s="2" t="inlineStr">
        <is>
          <t xml:space="preserve">        Review &gt; Unprotect Sheet, add rows at the end of the table, then drag the formula cells</t>
        </is>
      </c>
    </row>
    <row r="52">
      <c r="B52" s="2" t="inlineStr">
        <is>
          <t xml:space="preserve">        (ID, Deadline, Days Open, Status) down into the new rows.</t>
        </is>
      </c>
    </row>
    <row r="53">
      <c r="B53" s="2" t="inlineStr"/>
    </row>
    <row r="54">
      <c r="B54" s="2" t="inlineStr">
        <is>
          <t>Powered by Petpooja Tasks: turn every corrective action into an assigned task, remind the owner on</t>
        </is>
      </c>
    </row>
    <row r="55">
      <c r="B55" s="2" t="inlineStr">
        <is>
          <t>WhatsApp, and get photo, video or audio proof when it is closed. petpooja.com/tasks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C52031"/>
    <outlinePr summaryBelow="1" summaryRight="1"/>
    <pageSetUpPr/>
  </sheetPr>
  <dimension ref="A1:L3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38" customWidth="1" min="3" max="3"/>
    <col width="20" customWidth="1" min="4" max="4"/>
    <col width="16" customWidth="1" min="5" max="5"/>
    <col width="12" customWidth="1" min="6" max="6"/>
    <col width="18" customWidth="1" min="7" max="7"/>
    <col width="11" customWidth="1" min="8" max="8"/>
    <col width="14" customWidth="1" min="9" max="9"/>
    <col width="11" customWidth="1" min="10" max="10"/>
    <col width="14" customWidth="1" min="11" max="11"/>
    <col width="15" customWidth="1" min="12" max="12"/>
  </cols>
  <sheetData>
    <row r="1">
      <c r="B1" s="4" t="inlineStr">
        <is>
          <t>Incident &amp; Complaint Log: capture everything, fix on a deadline</t>
        </is>
      </c>
    </row>
    <row r="2">
      <c r="B2" s="5" t="inlineStr">
        <is>
          <t>Log each incident or complaint. Enter severity and the sheet sets a deadline, counts days open, and flags OVERDUE, DUE SOON, OPEN or RESOLVED. Status refreshes every time you open the file.</t>
        </is>
      </c>
    </row>
    <row r="3"/>
    <row r="4">
      <c r="A4" s="6" t="inlineStr">
        <is>
          <t>ID</t>
        </is>
      </c>
      <c r="B4" s="6" t="inlineStr">
        <is>
          <t>Date Reported</t>
        </is>
      </c>
      <c r="C4" s="6" t="inlineStr">
        <is>
          <t>Incident / Complaint</t>
        </is>
      </c>
      <c r="D4" s="6" t="inlineStr">
        <is>
          <t>Category</t>
        </is>
      </c>
      <c r="E4" s="6" t="inlineStr">
        <is>
          <t>Location / Dept</t>
        </is>
      </c>
      <c r="F4" s="6" t="inlineStr">
        <is>
          <t>Severity</t>
        </is>
      </c>
      <c r="G4" s="6" t="inlineStr">
        <is>
          <t>Owner</t>
        </is>
      </c>
      <c r="H4" s="6" t="inlineStr">
        <is>
          <t>Deadline (days)</t>
        </is>
      </c>
      <c r="I4" s="6" t="inlineStr">
        <is>
          <t>Date Resolved</t>
        </is>
      </c>
      <c r="J4" s="6" t="inlineStr">
        <is>
          <t>Days Open</t>
        </is>
      </c>
      <c r="K4" s="6" t="inlineStr">
        <is>
          <t>Status</t>
        </is>
      </c>
      <c r="L4" s="6" t="inlineStr">
        <is>
          <t>Resolution</t>
        </is>
      </c>
    </row>
    <row r="5">
      <c r="A5" s="7">
        <f>IF(C5="","","INC-"&amp;TEXT(ROW()-4,"000"))</f>
        <v/>
      </c>
      <c r="B5" s="8" t="n">
        <v>46208</v>
      </c>
      <c r="C5" s="9" t="inlineStr">
        <is>
          <t>Customer reported hair found in a served dish</t>
        </is>
      </c>
      <c r="D5" s="9" t="inlineStr">
        <is>
          <t>Hygiene/Food Safety</t>
        </is>
      </c>
      <c r="E5" s="9" t="inlineStr">
        <is>
          <t>Kitchen</t>
        </is>
      </c>
      <c r="F5" s="9" t="inlineStr">
        <is>
          <t>Critical</t>
        </is>
      </c>
      <c r="G5" s="9" t="inlineStr">
        <is>
          <t>Imran (Kitchen/Prod. Head)</t>
        </is>
      </c>
      <c r="H5" s="10">
        <f>IF(F5="","",IFERROR(VLOOKUP(F5,SLATable,2,FALSE),""))</f>
        <v/>
      </c>
      <c r="I5" s="8" t="n">
        <v>46209</v>
      </c>
      <c r="J5" s="10">
        <f>IF(B5="","",IF(OR(K5="Resolved",K5="Closed"),IF(I5="","",I5-B5),TODAY()-B5))</f>
        <v/>
      </c>
      <c r="K5" s="9" t="inlineStr">
        <is>
          <t>Resolved</t>
        </is>
      </c>
      <c r="L5" s="11">
        <f>IF(B5="","",IF(OR(K5="Resolved",K5="Closed"),"RESOLVED",IF(H5="","OPEN",IF(J5&gt;H5,"OVERDUE",IF(H5-J5&lt;=1,"DUE SOON","OPEN")))))</f>
        <v/>
      </c>
    </row>
    <row r="6">
      <c r="A6" s="7">
        <f>IF(C6="","","INC-"&amp;TEXT(ROW()-4,"000"))</f>
        <v/>
      </c>
      <c r="B6" s="8" t="n">
        <v>46211</v>
      </c>
      <c r="C6" s="9" t="inlineStr">
        <is>
          <t>Billing POS froze during evening peak, ~20 min</t>
        </is>
      </c>
      <c r="D6" s="9" t="inlineStr">
        <is>
          <t>Equipment/Breakdown</t>
        </is>
      </c>
      <c r="E6" s="9" t="inlineStr">
        <is>
          <t>Front Counter</t>
        </is>
      </c>
      <c r="F6" s="9" t="inlineStr">
        <is>
          <t>High</t>
        </is>
      </c>
      <c r="G6" s="9" t="inlineStr">
        <is>
          <t>Rahul (Store In-charge)</t>
        </is>
      </c>
      <c r="H6" s="10">
        <f>IF(F6="","",IFERROR(VLOOKUP(F6,SLATable,2,FALSE),""))</f>
        <v/>
      </c>
      <c r="I6" s="12" t="n"/>
      <c r="J6" s="10">
        <f>IF(B6="","",IF(OR(K6="Resolved",K6="Closed"),IF(I6="","",I6-B6),TODAY()-B6))</f>
        <v/>
      </c>
      <c r="K6" s="9" t="inlineStr">
        <is>
          <t>Open</t>
        </is>
      </c>
      <c r="L6" s="11">
        <f>IF(B6="","",IF(OR(K6="Resolved",K6="Closed"),"RESOLVED",IF(H6="","OPEN",IF(J6&gt;H6,"OVERDUE",IF(H6-J6&lt;=1,"DUE SOON","OPEN")))))</f>
        <v/>
      </c>
    </row>
    <row r="7">
      <c r="A7" s="7">
        <f>IF(C7="","","INC-"&amp;TEXT(ROW()-4,"000"))</f>
        <v/>
      </c>
      <c r="B7" s="8" t="n">
        <v>46215</v>
      </c>
      <c r="C7" s="9" t="inlineStr">
        <is>
          <t>Customer complaint: long wait, order delayed</t>
        </is>
      </c>
      <c r="D7" s="9" t="inlineStr">
        <is>
          <t>Customer Complaint</t>
        </is>
      </c>
      <c r="E7" s="9" t="inlineStr">
        <is>
          <t>Floor</t>
        </is>
      </c>
      <c r="F7" s="9" t="inlineStr">
        <is>
          <t>Medium</t>
        </is>
      </c>
      <c r="G7" s="9" t="inlineStr">
        <is>
          <t>Sana (Floor Staff)</t>
        </is>
      </c>
      <c r="H7" s="10">
        <f>IF(F7="","",IFERROR(VLOOKUP(F7,SLATable,2,FALSE),""))</f>
        <v/>
      </c>
      <c r="I7" s="12" t="n"/>
      <c r="J7" s="10">
        <f>IF(B7="","",IF(OR(K7="Resolved",K7="Closed"),IF(I7="","",I7-B7),TODAY()-B7))</f>
        <v/>
      </c>
      <c r="K7" s="9" t="inlineStr">
        <is>
          <t>In Progress</t>
        </is>
      </c>
      <c r="L7" s="11">
        <f>IF(B7="","",IF(OR(K7="Resolved",K7="Closed"),"RESOLVED",IF(H7="","OPEN",IF(J7&gt;H7,"OVERDUE",IF(H7-J7&lt;=1,"DUE SOON","OPEN")))))</f>
        <v/>
      </c>
    </row>
    <row r="8">
      <c r="A8" s="7">
        <f>IF(C8="","","INC-"&amp;TEXT(ROW()-4,"000"))</f>
        <v/>
      </c>
      <c r="B8" s="8" t="n">
        <v>46213</v>
      </c>
      <c r="C8" s="9" t="inlineStr">
        <is>
          <t>Minor slip near wet entrance, no injury</t>
        </is>
      </c>
      <c r="D8" s="9" t="inlineStr">
        <is>
          <t>Safety Incident</t>
        </is>
      </c>
      <c r="E8" s="9" t="inlineStr">
        <is>
          <t>Entrance</t>
        </is>
      </c>
      <c r="F8" s="9" t="inlineStr">
        <is>
          <t>Medium</t>
        </is>
      </c>
      <c r="G8" s="9" t="inlineStr">
        <is>
          <t>Store Manager</t>
        </is>
      </c>
      <c r="H8" s="10">
        <f>IF(F8="","",IFERROR(VLOOKUP(F8,SLATable,2,FALSE),""))</f>
        <v/>
      </c>
      <c r="I8" s="8" t="n">
        <v>46214</v>
      </c>
      <c r="J8" s="10">
        <f>IF(B8="","",IF(OR(K8="Resolved",K8="Closed"),IF(I8="","",I8-B8),TODAY()-B8))</f>
        <v/>
      </c>
      <c r="K8" s="9" t="inlineStr">
        <is>
          <t>Resolved</t>
        </is>
      </c>
      <c r="L8" s="11">
        <f>IF(B8="","",IF(OR(K8="Resolved",K8="Closed"),"RESOLVED",IF(H8="","OPEN",IF(J8&gt;H8,"OVERDUE",IF(H8-J8&lt;=1,"DUE SOON","OPEN")))))</f>
        <v/>
      </c>
    </row>
    <row r="9">
      <c r="A9" s="7">
        <f>IF(C9="","","INC-"&amp;TEXT(ROW()-4,"000"))</f>
        <v/>
      </c>
      <c r="B9" s="8" t="n">
        <v>46217</v>
      </c>
      <c r="C9" s="9" t="inlineStr">
        <is>
          <t>Cold storage temperature alarm triggered</t>
        </is>
      </c>
      <c r="D9" s="9" t="inlineStr">
        <is>
          <t>Equipment/Breakdown</t>
        </is>
      </c>
      <c r="E9" s="9" t="inlineStr">
        <is>
          <t>Store Room</t>
        </is>
      </c>
      <c r="F9" s="9" t="inlineStr">
        <is>
          <t>High</t>
        </is>
      </c>
      <c r="G9" s="9" t="inlineStr">
        <is>
          <t>Rahul (Store In-charge)</t>
        </is>
      </c>
      <c r="H9" s="10">
        <f>IF(F9="","",IFERROR(VLOOKUP(F9,SLATable,2,FALSE),""))</f>
        <v/>
      </c>
      <c r="I9" s="12" t="n"/>
      <c r="J9" s="10">
        <f>IF(B9="","",IF(OR(K9="Resolved",K9="Closed"),IF(I9="","",I9-B9),TODAY()-B9))</f>
        <v/>
      </c>
      <c r="K9" s="9" t="inlineStr">
        <is>
          <t>Open</t>
        </is>
      </c>
      <c r="L9" s="11">
        <f>IF(B9="","",IF(OR(K9="Resolved",K9="Closed"),"RESOLVED",IF(H9="","OPEN",IF(J9&gt;H9,"OVERDUE",IF(H9-J9&lt;=1,"DUE SOON","OPEN")))))</f>
        <v/>
      </c>
    </row>
    <row r="10">
      <c r="A10" s="7">
        <f>IF(C10="","","INC-"&amp;TEXT(ROW()-4,"000"))</f>
        <v/>
      </c>
      <c r="B10" s="8" t="n">
        <v>46204</v>
      </c>
      <c r="C10" s="9" t="inlineStr">
        <is>
          <t>Staff grievance about shift timing change</t>
        </is>
      </c>
      <c r="D10" s="9" t="inlineStr">
        <is>
          <t>HR/Staff</t>
        </is>
      </c>
      <c r="E10" s="9" t="inlineStr">
        <is>
          <t>Back Office</t>
        </is>
      </c>
      <c r="F10" s="9" t="inlineStr">
        <is>
          <t>Low</t>
        </is>
      </c>
      <c r="G10" s="9" t="inlineStr">
        <is>
          <t>Neha (HR)</t>
        </is>
      </c>
      <c r="H10" s="10">
        <f>IF(F10="","",IFERROR(VLOOKUP(F10,SLATable,2,FALSE),""))</f>
        <v/>
      </c>
      <c r="I10" s="8" t="n">
        <v>46212</v>
      </c>
      <c r="J10" s="10">
        <f>IF(B10="","",IF(OR(K10="Resolved",K10="Closed"),IF(I10="","",I10-B10),TODAY()-B10))</f>
        <v/>
      </c>
      <c r="K10" s="9" t="inlineStr">
        <is>
          <t>Closed</t>
        </is>
      </c>
      <c r="L10" s="11">
        <f>IF(B10="","",IF(OR(K10="Resolved",K10="Closed"),"RESOLVED",IF(H10="","OPEN",IF(J10&gt;H10,"OVERDUE",IF(H10-J10&lt;=1,"DUE SOON","OPEN")))))</f>
        <v/>
      </c>
    </row>
    <row r="11">
      <c r="A11" s="7">
        <f>IF(C11="","","INC-"&amp;TEXT(ROW()-4,"000"))</f>
        <v/>
      </c>
      <c r="B11" s="8" t="n">
        <v>46211</v>
      </c>
      <c r="C11" s="9" t="inlineStr">
        <is>
          <t>Wrong item packed and delivered to customer</t>
        </is>
      </c>
      <c r="D11" s="9" t="inlineStr">
        <is>
          <t>Quality Issue</t>
        </is>
      </c>
      <c r="E11" s="9" t="inlineStr">
        <is>
          <t>Dispatch</t>
        </is>
      </c>
      <c r="F11" s="9" t="inlineStr">
        <is>
          <t>Medium</t>
        </is>
      </c>
      <c r="G11" s="9" t="inlineStr">
        <is>
          <t>Priya (Purchase)</t>
        </is>
      </c>
      <c r="H11" s="10">
        <f>IF(F11="","",IFERROR(VLOOKUP(F11,SLATable,2,FALSE),""))</f>
        <v/>
      </c>
      <c r="I11" s="12" t="n"/>
      <c r="J11" s="10">
        <f>IF(B11="","",IF(OR(K11="Resolved",K11="Closed"),IF(I11="","",I11-B11),TODAY()-B11))</f>
        <v/>
      </c>
      <c r="K11" s="9" t="inlineStr">
        <is>
          <t>Open</t>
        </is>
      </c>
      <c r="L11" s="11">
        <f>IF(B11="","",IF(OR(K11="Resolved",K11="Closed"),"RESOLVED",IF(H11="","OPEN",IF(J11&gt;H11,"OVERDUE",IF(H11-J11&lt;=1,"DUE SOON","OPEN")))))</f>
        <v/>
      </c>
    </row>
    <row r="12">
      <c r="A12" s="7">
        <f>IF(C12="","","INC-"&amp;TEXT(ROW()-4,"000"))</f>
        <v/>
      </c>
      <c r="B12" s="8" t="n">
        <v>46206</v>
      </c>
      <c r="C12" s="9" t="inlineStr">
        <is>
          <t>Fire extinguisher found discharged, unusable</t>
        </is>
      </c>
      <c r="D12" s="9" t="inlineStr">
        <is>
          <t>Safety Incident</t>
        </is>
      </c>
      <c r="E12" s="9" t="inlineStr">
        <is>
          <t>Shop Floor</t>
        </is>
      </c>
      <c r="F12" s="9" t="inlineStr">
        <is>
          <t>Critical</t>
        </is>
      </c>
      <c r="G12" s="9" t="inlineStr">
        <is>
          <t>Store Manager</t>
        </is>
      </c>
      <c r="H12" s="10">
        <f>IF(F12="","",IFERROR(VLOOKUP(F12,SLATable,2,FALSE),""))</f>
        <v/>
      </c>
      <c r="I12" s="12" t="n"/>
      <c r="J12" s="10">
        <f>IF(B12="","",IF(OR(K12="Resolved",K12="Closed"),IF(I12="","",I12-B12),TODAY()-B12))</f>
        <v/>
      </c>
      <c r="K12" s="9" t="inlineStr">
        <is>
          <t>In Progress</t>
        </is>
      </c>
      <c r="L12" s="11">
        <f>IF(B12="","",IF(OR(K12="Resolved",K12="Closed"),"RESOLVED",IF(H12="","OPEN",IF(J12&gt;H12,"OVERDUE",IF(H12-J12&lt;=1,"DUE SOON","OPEN")))))</f>
        <v/>
      </c>
    </row>
    <row r="13">
      <c r="A13" s="7">
        <f>IF(C13="","","INC-"&amp;TEXT(ROW()-4,"000"))</f>
        <v/>
      </c>
      <c r="B13" s="8" t="n">
        <v>46214</v>
      </c>
      <c r="C13" s="9" t="inlineStr">
        <is>
          <t>Online review reports rude staff behaviour</t>
        </is>
      </c>
      <c r="D13" s="9" t="inlineStr">
        <is>
          <t>Customer Complaint</t>
        </is>
      </c>
      <c r="E13" s="9" t="inlineStr">
        <is>
          <t>Online</t>
        </is>
      </c>
      <c r="F13" s="9" t="inlineStr">
        <is>
          <t>Low</t>
        </is>
      </c>
      <c r="G13" s="9" t="inlineStr">
        <is>
          <t>Store Manager</t>
        </is>
      </c>
      <c r="H13" s="10">
        <f>IF(F13="","",IFERROR(VLOOKUP(F13,SLATable,2,FALSE),""))</f>
        <v/>
      </c>
      <c r="I13" s="12" t="n"/>
      <c r="J13" s="10">
        <f>IF(B13="","",IF(OR(K13="Resolved",K13="Closed"),IF(I13="","",I13-B13),TODAY()-B13))</f>
        <v/>
      </c>
      <c r="K13" s="9" t="inlineStr">
        <is>
          <t>Open</t>
        </is>
      </c>
      <c r="L13" s="11">
        <f>IF(B13="","",IF(OR(K13="Resolved",K13="Closed"),"RESOLVED",IF(H13="","OPEN",IF(J13&gt;H13,"OVERDUE",IF(H13-J13&lt;=1,"DUE SOON","OPEN")))))</f>
        <v/>
      </c>
    </row>
    <row r="14">
      <c r="A14" s="7">
        <f>IF(C14="","","INC-"&amp;TEXT(ROW()-4,"000"))</f>
        <v/>
      </c>
      <c r="B14" s="8" t="n">
        <v>46216</v>
      </c>
      <c r="C14" s="9" t="inlineStr">
        <is>
          <t>Packaging leak complaint on a gravy order</t>
        </is>
      </c>
      <c r="D14" s="9" t="inlineStr">
        <is>
          <t>Quality Issue</t>
        </is>
      </c>
      <c r="E14" s="9" t="inlineStr">
        <is>
          <t>Packing</t>
        </is>
      </c>
      <c r="F14" s="9" t="inlineStr">
        <is>
          <t>Medium</t>
        </is>
      </c>
      <c r="G14" s="9" t="inlineStr">
        <is>
          <t>Imran (Kitchen/Prod. Head)</t>
        </is>
      </c>
      <c r="H14" s="10">
        <f>IF(F14="","",IFERROR(VLOOKUP(F14,SLATable,2,FALSE),""))</f>
        <v/>
      </c>
      <c r="I14" s="12" t="n"/>
      <c r="J14" s="10">
        <f>IF(B14="","",IF(OR(K14="Resolved",K14="Closed"),IF(I14="","",I14-B14),TODAY()-B14))</f>
        <v/>
      </c>
      <c r="K14" s="9" t="inlineStr">
        <is>
          <t>Open</t>
        </is>
      </c>
      <c r="L14" s="11">
        <f>IF(B14="","",IF(OR(K14="Resolved",K14="Closed"),"RESOLVED",IF(H14="","OPEN",IF(J14&gt;H14,"OVERDUE",IF(H14-J14&lt;=1,"DUE SOON","OPEN")))))</f>
        <v/>
      </c>
    </row>
    <row r="15">
      <c r="A15" s="7">
        <f>IF(C15="","","INC-"&amp;TEXT(ROW()-4,"000"))</f>
        <v/>
      </c>
      <c r="B15" s="12" t="n"/>
      <c r="C15" s="13" t="n"/>
      <c r="D15" s="13" t="n"/>
      <c r="E15" s="13" t="n"/>
      <c r="F15" s="13" t="n"/>
      <c r="G15" s="13" t="n"/>
      <c r="H15" s="10">
        <f>IF(F15="","",IFERROR(VLOOKUP(F15,SLATable,2,FALSE),""))</f>
        <v/>
      </c>
      <c r="I15" s="12" t="n"/>
      <c r="J15" s="10">
        <f>IF(B15="","",IF(OR(K15="Resolved",K15="Closed"),IF(I15="","",I15-B15),TODAY()-B15))</f>
        <v/>
      </c>
      <c r="K15" s="13" t="n"/>
      <c r="L15" s="11">
        <f>IF(B15="","",IF(OR(K15="Resolved",K15="Closed"),"RESOLVED",IF(H15="","OPEN",IF(J15&gt;H15,"OVERDUE",IF(H15-J15&lt;=1,"DUE SOON","OPEN")))))</f>
        <v/>
      </c>
    </row>
    <row r="16">
      <c r="A16" s="7">
        <f>IF(C16="","","INC-"&amp;TEXT(ROW()-4,"000"))</f>
        <v/>
      </c>
      <c r="B16" s="12" t="n"/>
      <c r="C16" s="13" t="n"/>
      <c r="D16" s="13" t="n"/>
      <c r="E16" s="13" t="n"/>
      <c r="F16" s="13" t="n"/>
      <c r="G16" s="13" t="n"/>
      <c r="H16" s="10">
        <f>IF(F16="","",IFERROR(VLOOKUP(F16,SLATable,2,FALSE),""))</f>
        <v/>
      </c>
      <c r="I16" s="12" t="n"/>
      <c r="J16" s="10">
        <f>IF(B16="","",IF(OR(K16="Resolved",K16="Closed"),IF(I16="","",I16-B16),TODAY()-B16))</f>
        <v/>
      </c>
      <c r="K16" s="13" t="n"/>
      <c r="L16" s="11">
        <f>IF(B16="","",IF(OR(K16="Resolved",K16="Closed"),"RESOLVED",IF(H16="","OPEN",IF(J16&gt;H16,"OVERDUE",IF(H16-J16&lt;=1,"DUE SOON","OPEN")))))</f>
        <v/>
      </c>
    </row>
    <row r="17">
      <c r="A17" s="7">
        <f>IF(C17="","","INC-"&amp;TEXT(ROW()-4,"000"))</f>
        <v/>
      </c>
      <c r="B17" s="12" t="n"/>
      <c r="C17" s="13" t="n"/>
      <c r="D17" s="13" t="n"/>
      <c r="E17" s="13" t="n"/>
      <c r="F17" s="13" t="n"/>
      <c r="G17" s="13" t="n"/>
      <c r="H17" s="10">
        <f>IF(F17="","",IFERROR(VLOOKUP(F17,SLATable,2,FALSE),""))</f>
        <v/>
      </c>
      <c r="I17" s="12" t="n"/>
      <c r="J17" s="10">
        <f>IF(B17="","",IF(OR(K17="Resolved",K17="Closed"),IF(I17="","",I17-B17),TODAY()-B17))</f>
        <v/>
      </c>
      <c r="K17" s="13" t="n"/>
      <c r="L17" s="11">
        <f>IF(B17="","",IF(OR(K17="Resolved",K17="Closed"),"RESOLVED",IF(H17="","OPEN",IF(J17&gt;H17,"OVERDUE",IF(H17-J17&lt;=1,"DUE SOON","OPEN")))))</f>
        <v/>
      </c>
    </row>
    <row r="18">
      <c r="A18" s="7">
        <f>IF(C18="","","INC-"&amp;TEXT(ROW()-4,"000"))</f>
        <v/>
      </c>
      <c r="B18" s="12" t="n"/>
      <c r="C18" s="13" t="n"/>
      <c r="D18" s="13" t="n"/>
      <c r="E18" s="13" t="n"/>
      <c r="F18" s="13" t="n"/>
      <c r="G18" s="13" t="n"/>
      <c r="H18" s="10">
        <f>IF(F18="","",IFERROR(VLOOKUP(F18,SLATable,2,FALSE),""))</f>
        <v/>
      </c>
      <c r="I18" s="12" t="n"/>
      <c r="J18" s="10">
        <f>IF(B18="","",IF(OR(K18="Resolved",K18="Closed"),IF(I18="","",I18-B18),TODAY()-B18))</f>
        <v/>
      </c>
      <c r="K18" s="13" t="n"/>
      <c r="L18" s="11">
        <f>IF(B18="","",IF(OR(K18="Resolved",K18="Closed"),"RESOLVED",IF(H18="","OPEN",IF(J18&gt;H18,"OVERDUE",IF(H18-J18&lt;=1,"DUE SOON","OPEN")))))</f>
        <v/>
      </c>
    </row>
    <row r="19">
      <c r="A19" s="7">
        <f>IF(C19="","","INC-"&amp;TEXT(ROW()-4,"000"))</f>
        <v/>
      </c>
      <c r="B19" s="12" t="n"/>
      <c r="C19" s="13" t="n"/>
      <c r="D19" s="13" t="n"/>
      <c r="E19" s="13" t="n"/>
      <c r="F19" s="13" t="n"/>
      <c r="G19" s="13" t="n"/>
      <c r="H19" s="10">
        <f>IF(F19="","",IFERROR(VLOOKUP(F19,SLATable,2,FALSE),""))</f>
        <v/>
      </c>
      <c r="I19" s="12" t="n"/>
      <c r="J19" s="10">
        <f>IF(B19="","",IF(OR(K19="Resolved",K19="Closed"),IF(I19="","",I19-B19),TODAY()-B19))</f>
        <v/>
      </c>
      <c r="K19" s="13" t="n"/>
      <c r="L19" s="11">
        <f>IF(B19="","",IF(OR(K19="Resolved",K19="Closed"),"RESOLVED",IF(H19="","OPEN",IF(J19&gt;H19,"OVERDUE",IF(H19-J19&lt;=1,"DUE SOON","OPEN")))))</f>
        <v/>
      </c>
    </row>
    <row r="20">
      <c r="A20" s="7">
        <f>IF(C20="","","INC-"&amp;TEXT(ROW()-4,"000"))</f>
        <v/>
      </c>
      <c r="B20" s="12" t="n"/>
      <c r="C20" s="13" t="n"/>
      <c r="D20" s="13" t="n"/>
      <c r="E20" s="13" t="n"/>
      <c r="F20" s="13" t="n"/>
      <c r="G20" s="13" t="n"/>
      <c r="H20" s="10">
        <f>IF(F20="","",IFERROR(VLOOKUP(F20,SLATable,2,FALSE),""))</f>
        <v/>
      </c>
      <c r="I20" s="12" t="n"/>
      <c r="J20" s="10">
        <f>IF(B20="","",IF(OR(K20="Resolved",K20="Closed"),IF(I20="","",I20-B20),TODAY()-B20))</f>
        <v/>
      </c>
      <c r="K20" s="13" t="n"/>
      <c r="L20" s="11">
        <f>IF(B20="","",IF(OR(K20="Resolved",K20="Closed"),"RESOLVED",IF(H20="","OPEN",IF(J20&gt;H20,"OVERDUE",IF(H20-J20&lt;=1,"DUE SOON","OPEN")))))</f>
        <v/>
      </c>
    </row>
    <row r="21">
      <c r="A21" s="7">
        <f>IF(C21="","","INC-"&amp;TEXT(ROW()-4,"000"))</f>
        <v/>
      </c>
      <c r="B21" s="12" t="n"/>
      <c r="C21" s="13" t="n"/>
      <c r="D21" s="13" t="n"/>
      <c r="E21" s="13" t="n"/>
      <c r="F21" s="13" t="n"/>
      <c r="G21" s="13" t="n"/>
      <c r="H21" s="10">
        <f>IF(F21="","",IFERROR(VLOOKUP(F21,SLATable,2,FALSE),""))</f>
        <v/>
      </c>
      <c r="I21" s="12" t="n"/>
      <c r="J21" s="10">
        <f>IF(B21="","",IF(OR(K21="Resolved",K21="Closed"),IF(I21="","",I21-B21),TODAY()-B21))</f>
        <v/>
      </c>
      <c r="K21" s="13" t="n"/>
      <c r="L21" s="11">
        <f>IF(B21="","",IF(OR(K21="Resolved",K21="Closed"),"RESOLVED",IF(H21="","OPEN",IF(J21&gt;H21,"OVERDUE",IF(H21-J21&lt;=1,"DUE SOON","OPEN")))))</f>
        <v/>
      </c>
    </row>
    <row r="22">
      <c r="A22" s="7">
        <f>IF(C22="","","INC-"&amp;TEXT(ROW()-4,"000"))</f>
        <v/>
      </c>
      <c r="B22" s="12" t="n"/>
      <c r="C22" s="13" t="n"/>
      <c r="D22" s="13" t="n"/>
      <c r="E22" s="13" t="n"/>
      <c r="F22" s="13" t="n"/>
      <c r="G22" s="13" t="n"/>
      <c r="H22" s="10">
        <f>IF(F22="","",IFERROR(VLOOKUP(F22,SLATable,2,FALSE),""))</f>
        <v/>
      </c>
      <c r="I22" s="12" t="n"/>
      <c r="J22" s="10">
        <f>IF(B22="","",IF(OR(K22="Resolved",K22="Closed"),IF(I22="","",I22-B22),TODAY()-B22))</f>
        <v/>
      </c>
      <c r="K22" s="13" t="n"/>
      <c r="L22" s="11">
        <f>IF(B22="","",IF(OR(K22="Resolved",K22="Closed"),"RESOLVED",IF(H22="","OPEN",IF(J22&gt;H22,"OVERDUE",IF(H22-J22&lt;=1,"DUE SOON","OPEN")))))</f>
        <v/>
      </c>
    </row>
    <row r="23">
      <c r="A23" s="7">
        <f>IF(C23="","","INC-"&amp;TEXT(ROW()-4,"000"))</f>
        <v/>
      </c>
      <c r="B23" s="12" t="n"/>
      <c r="C23" s="13" t="n"/>
      <c r="D23" s="13" t="n"/>
      <c r="E23" s="13" t="n"/>
      <c r="F23" s="13" t="n"/>
      <c r="G23" s="13" t="n"/>
      <c r="H23" s="10">
        <f>IF(F23="","",IFERROR(VLOOKUP(F23,SLATable,2,FALSE),""))</f>
        <v/>
      </c>
      <c r="I23" s="12" t="n"/>
      <c r="J23" s="10">
        <f>IF(B23="","",IF(OR(K23="Resolved",K23="Closed"),IF(I23="","",I23-B23),TODAY()-B23))</f>
        <v/>
      </c>
      <c r="K23" s="13" t="n"/>
      <c r="L23" s="11">
        <f>IF(B23="","",IF(OR(K23="Resolved",K23="Closed"),"RESOLVED",IF(H23="","OPEN",IF(J23&gt;H23,"OVERDUE",IF(H23-J23&lt;=1,"DUE SOON","OPEN")))))</f>
        <v/>
      </c>
    </row>
    <row r="24">
      <c r="A24" s="7">
        <f>IF(C24="","","INC-"&amp;TEXT(ROW()-4,"000"))</f>
        <v/>
      </c>
      <c r="B24" s="12" t="n"/>
      <c r="C24" s="13" t="n"/>
      <c r="D24" s="13" t="n"/>
      <c r="E24" s="13" t="n"/>
      <c r="F24" s="13" t="n"/>
      <c r="G24" s="13" t="n"/>
      <c r="H24" s="10">
        <f>IF(F24="","",IFERROR(VLOOKUP(F24,SLATable,2,FALSE),""))</f>
        <v/>
      </c>
      <c r="I24" s="12" t="n"/>
      <c r="J24" s="10">
        <f>IF(B24="","",IF(OR(K24="Resolved",K24="Closed"),IF(I24="","",I24-B24),TODAY()-B24))</f>
        <v/>
      </c>
      <c r="K24" s="13" t="n"/>
      <c r="L24" s="11">
        <f>IF(B24="","",IF(OR(K24="Resolved",K24="Closed"),"RESOLVED",IF(H24="","OPEN",IF(J24&gt;H24,"OVERDUE",IF(H24-J24&lt;=1,"DUE SOON","OPEN")))))</f>
        <v/>
      </c>
    </row>
    <row r="25">
      <c r="A25" s="7">
        <f>IF(C25="","","INC-"&amp;TEXT(ROW()-4,"000"))</f>
        <v/>
      </c>
      <c r="B25" s="12" t="n"/>
      <c r="C25" s="13" t="n"/>
      <c r="D25" s="13" t="n"/>
      <c r="E25" s="13" t="n"/>
      <c r="F25" s="13" t="n"/>
      <c r="G25" s="13" t="n"/>
      <c r="H25" s="10">
        <f>IF(F25="","",IFERROR(VLOOKUP(F25,SLATable,2,FALSE),""))</f>
        <v/>
      </c>
      <c r="I25" s="12" t="n"/>
      <c r="J25" s="10">
        <f>IF(B25="","",IF(OR(K25="Resolved",K25="Closed"),IF(I25="","",I25-B25),TODAY()-B25))</f>
        <v/>
      </c>
      <c r="K25" s="13" t="n"/>
      <c r="L25" s="11">
        <f>IF(B25="","",IF(OR(K25="Resolved",K25="Closed"),"RESOLVED",IF(H25="","OPEN",IF(J25&gt;H25,"OVERDUE",IF(H25-J25&lt;=1,"DUE SOON","OPEN")))))</f>
        <v/>
      </c>
    </row>
    <row r="26">
      <c r="A26" s="7">
        <f>IF(C26="","","INC-"&amp;TEXT(ROW()-4,"000"))</f>
        <v/>
      </c>
      <c r="B26" s="12" t="n"/>
      <c r="C26" s="13" t="n"/>
      <c r="D26" s="13" t="n"/>
      <c r="E26" s="13" t="n"/>
      <c r="F26" s="13" t="n"/>
      <c r="G26" s="13" t="n"/>
      <c r="H26" s="10">
        <f>IF(F26="","",IFERROR(VLOOKUP(F26,SLATable,2,FALSE),""))</f>
        <v/>
      </c>
      <c r="I26" s="12" t="n"/>
      <c r="J26" s="10">
        <f>IF(B26="","",IF(OR(K26="Resolved",K26="Closed"),IF(I26="","",I26-B26),TODAY()-B26))</f>
        <v/>
      </c>
      <c r="K26" s="13" t="n"/>
      <c r="L26" s="11">
        <f>IF(B26="","",IF(OR(K26="Resolved",K26="Closed"),"RESOLVED",IF(H26="","OPEN",IF(J26&gt;H26,"OVERDUE",IF(H26-J26&lt;=1,"DUE SOON","OPEN")))))</f>
        <v/>
      </c>
    </row>
    <row r="27">
      <c r="A27" s="7">
        <f>IF(C27="","","INC-"&amp;TEXT(ROW()-4,"000"))</f>
        <v/>
      </c>
      <c r="B27" s="12" t="n"/>
      <c r="C27" s="13" t="n"/>
      <c r="D27" s="13" t="n"/>
      <c r="E27" s="13" t="n"/>
      <c r="F27" s="13" t="n"/>
      <c r="G27" s="13" t="n"/>
      <c r="H27" s="10">
        <f>IF(F27="","",IFERROR(VLOOKUP(F27,SLATable,2,FALSE),""))</f>
        <v/>
      </c>
      <c r="I27" s="12" t="n"/>
      <c r="J27" s="10">
        <f>IF(B27="","",IF(OR(K27="Resolved",K27="Closed"),IF(I27="","",I27-B27),TODAY()-B27))</f>
        <v/>
      </c>
      <c r="K27" s="13" t="n"/>
      <c r="L27" s="11">
        <f>IF(B27="","",IF(OR(K27="Resolved",K27="Closed"),"RESOLVED",IF(H27="","OPEN",IF(J27&gt;H27,"OVERDUE",IF(H27-J27&lt;=1,"DUE SOON","OPEN")))))</f>
        <v/>
      </c>
    </row>
    <row r="28">
      <c r="A28" s="7">
        <f>IF(C28="","","INC-"&amp;TEXT(ROW()-4,"000"))</f>
        <v/>
      </c>
      <c r="B28" s="12" t="n"/>
      <c r="C28" s="13" t="n"/>
      <c r="D28" s="13" t="n"/>
      <c r="E28" s="13" t="n"/>
      <c r="F28" s="13" t="n"/>
      <c r="G28" s="13" t="n"/>
      <c r="H28" s="10">
        <f>IF(F28="","",IFERROR(VLOOKUP(F28,SLATable,2,FALSE),""))</f>
        <v/>
      </c>
      <c r="I28" s="12" t="n"/>
      <c r="J28" s="10">
        <f>IF(B28="","",IF(OR(K28="Resolved",K28="Closed"),IF(I28="","",I28-B28),TODAY()-B28))</f>
        <v/>
      </c>
      <c r="K28" s="13" t="n"/>
      <c r="L28" s="11">
        <f>IF(B28="","",IF(OR(K28="Resolved",K28="Closed"),"RESOLVED",IF(H28="","OPEN",IF(J28&gt;H28,"OVERDUE",IF(H28-J28&lt;=1,"DUE SOON","OPEN")))))</f>
        <v/>
      </c>
    </row>
    <row r="29">
      <c r="A29" s="7">
        <f>IF(C29="","","INC-"&amp;TEXT(ROW()-4,"000"))</f>
        <v/>
      </c>
      <c r="B29" s="12" t="n"/>
      <c r="C29" s="13" t="n"/>
      <c r="D29" s="13" t="n"/>
      <c r="E29" s="13" t="n"/>
      <c r="F29" s="13" t="n"/>
      <c r="G29" s="13" t="n"/>
      <c r="H29" s="10">
        <f>IF(F29="","",IFERROR(VLOOKUP(F29,SLATable,2,FALSE),""))</f>
        <v/>
      </c>
      <c r="I29" s="12" t="n"/>
      <c r="J29" s="10">
        <f>IF(B29="","",IF(OR(K29="Resolved",K29="Closed"),IF(I29="","",I29-B29),TODAY()-B29))</f>
        <v/>
      </c>
      <c r="K29" s="13" t="n"/>
      <c r="L29" s="11">
        <f>IF(B29="","",IF(OR(K29="Resolved",K29="Closed"),"RESOLVED",IF(H29="","OPEN",IF(J29&gt;H29,"OVERDUE",IF(H29-J29&lt;=1,"DUE SOON","OPEN")))))</f>
        <v/>
      </c>
    </row>
    <row r="30">
      <c r="A30" s="7">
        <f>IF(C30="","","INC-"&amp;TEXT(ROW()-4,"000"))</f>
        <v/>
      </c>
      <c r="B30" s="12" t="n"/>
      <c r="C30" s="13" t="n"/>
      <c r="D30" s="13" t="n"/>
      <c r="E30" s="13" t="n"/>
      <c r="F30" s="13" t="n"/>
      <c r="G30" s="13" t="n"/>
      <c r="H30" s="10">
        <f>IF(F30="","",IFERROR(VLOOKUP(F30,SLATable,2,FALSE),""))</f>
        <v/>
      </c>
      <c r="I30" s="12" t="n"/>
      <c r="J30" s="10">
        <f>IF(B30="","",IF(OR(K30="Resolved",K30="Closed"),IF(I30="","",I30-B30),TODAY()-B30))</f>
        <v/>
      </c>
      <c r="K30" s="13" t="n"/>
      <c r="L30" s="11">
        <f>IF(B30="","",IF(OR(K30="Resolved",K30="Closed"),"RESOLVED",IF(H30="","OPEN",IF(J30&gt;H30,"OVERDUE",IF(H30-J30&lt;=1,"DUE SOON","OPEN")))))</f>
        <v/>
      </c>
    </row>
    <row r="31">
      <c r="A31" s="7">
        <f>IF(C31="","","INC-"&amp;TEXT(ROW()-4,"000"))</f>
        <v/>
      </c>
      <c r="B31" s="12" t="n"/>
      <c r="C31" s="13" t="n"/>
      <c r="D31" s="13" t="n"/>
      <c r="E31" s="13" t="n"/>
      <c r="F31" s="13" t="n"/>
      <c r="G31" s="13" t="n"/>
      <c r="H31" s="10">
        <f>IF(F31="","",IFERROR(VLOOKUP(F31,SLATable,2,FALSE),""))</f>
        <v/>
      </c>
      <c r="I31" s="12" t="n"/>
      <c r="J31" s="10">
        <f>IF(B31="","",IF(OR(K31="Resolved",K31="Closed"),IF(I31="","",I31-B31),TODAY()-B31))</f>
        <v/>
      </c>
      <c r="K31" s="13" t="n"/>
      <c r="L31" s="11">
        <f>IF(B31="","",IF(OR(K31="Resolved",K31="Closed"),"RESOLVED",IF(H31="","OPEN",IF(J31&gt;H31,"OVERDUE",IF(H31-J31&lt;=1,"DUE SOON","OPEN")))))</f>
        <v/>
      </c>
    </row>
    <row r="32">
      <c r="A32" s="7">
        <f>IF(C32="","","INC-"&amp;TEXT(ROW()-4,"000"))</f>
        <v/>
      </c>
      <c r="B32" s="12" t="n"/>
      <c r="C32" s="13" t="n"/>
      <c r="D32" s="13" t="n"/>
      <c r="E32" s="13" t="n"/>
      <c r="F32" s="13" t="n"/>
      <c r="G32" s="13" t="n"/>
      <c r="H32" s="10">
        <f>IF(F32="","",IFERROR(VLOOKUP(F32,SLATable,2,FALSE),""))</f>
        <v/>
      </c>
      <c r="I32" s="12" t="n"/>
      <c r="J32" s="10">
        <f>IF(B32="","",IF(OR(K32="Resolved",K32="Closed"),IF(I32="","",I32-B32),TODAY()-B32))</f>
        <v/>
      </c>
      <c r="K32" s="13" t="n"/>
      <c r="L32" s="11">
        <f>IF(B32="","",IF(OR(K32="Resolved",K32="Closed"),"RESOLVED",IF(H32="","OPEN",IF(J32&gt;H32,"OVERDUE",IF(H32-J32&lt;=1,"DUE SOON","OPEN")))))</f>
        <v/>
      </c>
    </row>
    <row r="33">
      <c r="A33" s="7">
        <f>IF(C33="","","INC-"&amp;TEXT(ROW()-4,"000"))</f>
        <v/>
      </c>
      <c r="B33" s="12" t="n"/>
      <c r="C33" s="13" t="n"/>
      <c r="D33" s="13" t="n"/>
      <c r="E33" s="13" t="n"/>
      <c r="F33" s="13" t="n"/>
      <c r="G33" s="13" t="n"/>
      <c r="H33" s="10">
        <f>IF(F33="","",IFERROR(VLOOKUP(F33,SLATable,2,FALSE),""))</f>
        <v/>
      </c>
      <c r="I33" s="12" t="n"/>
      <c r="J33" s="10">
        <f>IF(B33="","",IF(OR(K33="Resolved",K33="Closed"),IF(I33="","",I33-B33),TODAY()-B33))</f>
        <v/>
      </c>
      <c r="K33" s="13" t="n"/>
      <c r="L33" s="11">
        <f>IF(B33="","",IF(OR(K33="Resolved",K33="Closed"),"RESOLVED",IF(H33="","OPEN",IF(J33&gt;H33,"OVERDUE",IF(H33-J33&lt;=1,"DUE SOON","OPEN")))))</f>
        <v/>
      </c>
    </row>
    <row r="34">
      <c r="A34" s="7">
        <f>IF(C34="","","INC-"&amp;TEXT(ROW()-4,"000"))</f>
        <v/>
      </c>
      <c r="B34" s="12" t="n"/>
      <c r="C34" s="13" t="n"/>
      <c r="D34" s="13" t="n"/>
      <c r="E34" s="13" t="n"/>
      <c r="F34" s="13" t="n"/>
      <c r="G34" s="13" t="n"/>
      <c r="H34" s="10">
        <f>IF(F34="","",IFERROR(VLOOKUP(F34,SLATable,2,FALSE),""))</f>
        <v/>
      </c>
      <c r="I34" s="12" t="n"/>
      <c r="J34" s="10">
        <f>IF(B34="","",IF(OR(K34="Resolved",K34="Closed"),IF(I34="","",I34-B34),TODAY()-B34))</f>
        <v/>
      </c>
      <c r="K34" s="13" t="n"/>
      <c r="L34" s="11">
        <f>IF(B34="","",IF(OR(K34="Resolved",K34="Closed"),"RESOLVED",IF(H34="","OPEN",IF(J34&gt;H34,"OVERDUE",IF(H34-J34&lt;=1,"DUE SOON","OPEN")))))</f>
        <v/>
      </c>
    </row>
    <row r="35"/>
    <row r="36">
      <c r="B36" s="14" t="inlineStr">
        <is>
          <t>Powered by Petpooja Tasks: assign corrective actions, WhatsApp reminders, proof of completion. petpooja.com/tasks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B2:L2"/>
    <mergeCell ref="B1:L1"/>
    <mergeCell ref="B36:L36"/>
  </mergeCells>
  <conditionalFormatting sqref="L5:L34">
    <cfRule type="cellIs" priority="1" operator="equal" dxfId="0">
      <formula>"OVERDUE"</formula>
    </cfRule>
    <cfRule type="cellIs" priority="2" operator="equal" dxfId="1">
      <formula>"DUE SOON"</formula>
    </cfRule>
    <cfRule type="cellIs" priority="3" operator="equal" dxfId="2">
      <formula>"OPEN"</formula>
    </cfRule>
    <cfRule type="cellIs" priority="4" operator="equal" dxfId="3">
      <formula>"RESOLVED"</formula>
    </cfRule>
  </conditionalFormatting>
  <dataValidations count="4">
    <dataValidation sqref="D5 D6 D7 D8 D9 D10 D11 D12 D13 D14 D15 D16 D17 D18 D19 D20 D21 D22 D23 D24 D25 D26 D27 D28 D29 D30 D31 D32 D33 D34" showDropDown="0" showInputMessage="0" showErrorMessage="0" allowBlank="1" type="list">
      <formula1>"Safety Incident,Quality Issue,Customer Complaint,Equipment/Breakdown,Security,Hygiene/Food Safety,HR/Staff,Environment,Other"</formula1>
    </dataValidation>
    <dataValidation sqref="F5 F6 F7 F8 F9 F10 F11 F12 F13 F14 F15 F16 F17 F18 F19 F20 F21 F22 F23 F24 F25 F26 F27 F28 F29 F30 F31 F32 F33 F34" showDropDown="0" showInputMessage="0" showErrorMessage="0" allowBlank="1" type="list">
      <formula1>"Critical,High,Medium,Low"</formula1>
    </dataValidation>
    <dataValidation sqref="K5 K6 K7 K8 K9 K10 K11 K12 K13 K14 K15 K16 K17 K18 K19 K20 K21 K22 K23 K24 K25 K26 K27 K28 K29 K30 K31 K32 K33 K34" showDropDown="0" showInputMessage="0" showErrorMessage="0" allowBlank="1" type="list">
      <formula1>"Open,In Progress,Resolved,Closed"</formula1>
    </dataValidation>
    <dataValidation sqref="G5 G6 G7 G8 G9 G10 G11 G12 G13 G14 G15 G16 G17 G18 G19 G20 G21 G22 G23 G24 G25 G26 G27 G28 G29 G30 G31 G32 G33 G34" showDropDown="0" showInputMessage="0" showErrorMessage="0" allowBlank="1" prompt="Pick an owner from the Team Roster (Severity &amp; SLA Reference)" type="list">
      <formula1>'Severity &amp; SLA Reference'!$H$6:$H$15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C52031"/>
    <outlinePr summaryBelow="1" summaryRight="1"/>
    <pageSetUpPr/>
  </sheetPr>
  <dimension ref="A1:I3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42" customWidth="1" min="3" max="3"/>
    <col width="18" customWidth="1" min="4" max="4"/>
    <col width="14" customWidth="1" min="5" max="5"/>
    <col width="12" customWidth="1" min="6" max="6"/>
    <col width="9" customWidth="1" min="7" max="7"/>
    <col width="11" customWidth="1" min="8" max="8"/>
    <col width="16" customWidth="1" min="9" max="9"/>
  </cols>
  <sheetData>
    <row r="1">
      <c r="B1" s="4" t="inlineStr">
        <is>
          <t>Corrective Action Tracker: close the loop on every incident</t>
        </is>
      </c>
    </row>
    <row r="2">
      <c r="B2" s="5" t="inlineStr">
        <is>
          <t>Link each action to an incident ID, set an owner and a due date. The Status flags OVERDUE, DUE THIS WEEK, OPEN or DONE for you, refreshed every time you open the file.</t>
        </is>
      </c>
    </row>
    <row r="3"/>
    <row r="4">
      <c r="A4" s="6" t="inlineStr">
        <is>
          <t>#</t>
        </is>
      </c>
      <c r="B4" s="6" t="inlineStr">
        <is>
          <t>Incident ID</t>
        </is>
      </c>
      <c r="C4" s="6" t="inlineStr">
        <is>
          <t>Corrective / Preventive Action</t>
        </is>
      </c>
      <c r="D4" s="6" t="inlineStr">
        <is>
          <t>Owner</t>
        </is>
      </c>
      <c r="E4" s="6" t="inlineStr">
        <is>
          <t>Due Date</t>
        </is>
      </c>
      <c r="F4" s="6" t="inlineStr">
        <is>
          <t>Priority</t>
        </is>
      </c>
      <c r="G4" s="6" t="inlineStr">
        <is>
          <t>Done?</t>
        </is>
      </c>
      <c r="H4" s="6" t="inlineStr">
        <is>
          <t>Days Left</t>
        </is>
      </c>
      <c r="I4" s="6" t="inlineStr">
        <is>
          <t>Status</t>
        </is>
      </c>
    </row>
    <row r="5">
      <c r="A5" s="10" t="n">
        <v>1</v>
      </c>
      <c r="B5" s="15" t="inlineStr">
        <is>
          <t>INC-001</t>
        </is>
      </c>
      <c r="C5" s="9" t="inlineStr">
        <is>
          <t>Retrain kitchen on hair-net policy; add a daily grooming check</t>
        </is>
      </c>
      <c r="D5" s="9" t="inlineStr">
        <is>
          <t>Imran (Kitchen/Prod. Head)</t>
        </is>
      </c>
      <c r="E5" s="8" t="n">
        <v>46215</v>
      </c>
      <c r="F5" s="9" t="inlineStr">
        <is>
          <t>High</t>
        </is>
      </c>
      <c r="G5" s="16" t="inlineStr">
        <is>
          <t>Yes</t>
        </is>
      </c>
      <c r="H5" s="10">
        <f>IF(E5="","",IF(G5="Yes","",E5-TODAY()))</f>
        <v/>
      </c>
      <c r="I5" s="11">
        <f>IF(E5="","",IF(G5="Yes","DONE",IF(E5&lt;TODAY(),"OVERDUE",IF(E5-TODAY()&lt;=7,"DUE THIS WEEK","OPEN"))))</f>
        <v/>
      </c>
    </row>
    <row r="6">
      <c r="A6" s="10" t="n">
        <v>2</v>
      </c>
      <c r="B6" s="15" t="inlineStr">
        <is>
          <t>INC-002</t>
        </is>
      </c>
      <c r="C6" s="9" t="inlineStr">
        <is>
          <t>Renew POS AMC and keep a backup billing device ready</t>
        </is>
      </c>
      <c r="D6" s="9" t="inlineStr">
        <is>
          <t>Rahul (Store In-charge)</t>
        </is>
      </c>
      <c r="E6" s="8" t="n">
        <v>46221</v>
      </c>
      <c r="F6" s="9" t="inlineStr">
        <is>
          <t>High</t>
        </is>
      </c>
      <c r="G6" s="16" t="inlineStr">
        <is>
          <t>No</t>
        </is>
      </c>
      <c r="H6" s="10">
        <f>IF(E6="","",IF(G6="Yes","",E6-TODAY()))</f>
        <v/>
      </c>
      <c r="I6" s="11">
        <f>IF(E6="","",IF(G6="Yes","DONE",IF(E6&lt;TODAY(),"OVERDUE",IF(E6-TODAY()&lt;=7,"DUE THIS WEEK","OPEN"))))</f>
        <v/>
      </c>
    </row>
    <row r="7">
      <c r="A7" s="10" t="n">
        <v>3</v>
      </c>
      <c r="B7" s="15" t="inlineStr">
        <is>
          <t>INC-008</t>
        </is>
      </c>
      <c r="C7" s="9" t="inlineStr">
        <is>
          <t>Refill the extinguisher; add a monthly fire-check to the roster</t>
        </is>
      </c>
      <c r="D7" s="9" t="inlineStr">
        <is>
          <t>Store Manager</t>
        </is>
      </c>
      <c r="E7" s="8" t="n">
        <v>46213</v>
      </c>
      <c r="F7" s="9" t="inlineStr">
        <is>
          <t>High</t>
        </is>
      </c>
      <c r="G7" s="16" t="inlineStr">
        <is>
          <t>No</t>
        </is>
      </c>
      <c r="H7" s="10">
        <f>IF(E7="","",IF(G7="Yes","",E7-TODAY()))</f>
        <v/>
      </c>
      <c r="I7" s="11">
        <f>IF(E7="","",IF(G7="Yes","DONE",IF(E7&lt;TODAY(),"OVERDUE",IF(E7-TODAY()&lt;=7,"DUE THIS WEEK","OPEN"))))</f>
        <v/>
      </c>
    </row>
    <row r="8">
      <c r="A8" s="10" t="n">
        <v>4</v>
      </c>
      <c r="B8" s="15" t="inlineStr">
        <is>
          <t>INC-003</t>
        </is>
      </c>
      <c r="C8" s="9" t="inlineStr">
        <is>
          <t>Add a second counter during the 7-9 pm peak</t>
        </is>
      </c>
      <c r="D8" s="9" t="inlineStr">
        <is>
          <t>Store Manager</t>
        </is>
      </c>
      <c r="E8" s="8" t="n">
        <v>46228</v>
      </c>
      <c r="F8" s="9" t="inlineStr">
        <is>
          <t>Medium</t>
        </is>
      </c>
      <c r="G8" s="16" t="inlineStr">
        <is>
          <t>No</t>
        </is>
      </c>
      <c r="H8" s="10">
        <f>IF(E8="","",IF(G8="Yes","",E8-TODAY()))</f>
        <v/>
      </c>
      <c r="I8" s="11">
        <f>IF(E8="","",IF(G8="Yes","DONE",IF(E8&lt;TODAY(),"OVERDUE",IF(E8-TODAY()&lt;=7,"DUE THIS WEEK","OPEN"))))</f>
        <v/>
      </c>
    </row>
    <row r="9">
      <c r="A9" s="10" t="n">
        <v>5</v>
      </c>
      <c r="B9" s="15" t="inlineStr">
        <is>
          <t>INC-007</t>
        </is>
      </c>
      <c r="C9" s="9" t="inlineStr">
        <is>
          <t>Add a pick-and-verify step before dispatch</t>
        </is>
      </c>
      <c r="D9" s="9" t="inlineStr">
        <is>
          <t>Priya (Purchase)</t>
        </is>
      </c>
      <c r="E9" s="8" t="n">
        <v>46226</v>
      </c>
      <c r="F9" s="9" t="inlineStr">
        <is>
          <t>Medium</t>
        </is>
      </c>
      <c r="G9" s="16" t="inlineStr">
        <is>
          <t>No</t>
        </is>
      </c>
      <c r="H9" s="10">
        <f>IF(E9="","",IF(G9="Yes","",E9-TODAY()))</f>
        <v/>
      </c>
      <c r="I9" s="11">
        <f>IF(E9="","",IF(G9="Yes","DONE",IF(E9&lt;TODAY(),"OVERDUE",IF(E9-TODAY()&lt;=7,"DUE THIS WEEK","OPEN"))))</f>
        <v/>
      </c>
    </row>
    <row r="10">
      <c r="A10" s="10" t="n">
        <v>6</v>
      </c>
      <c r="B10" s="15" t="inlineStr">
        <is>
          <t>INC-005</t>
        </is>
      </c>
      <c r="C10" s="9" t="inlineStr">
        <is>
          <t>Service the compressor; log store temperature twice daily</t>
        </is>
      </c>
      <c r="D10" s="9" t="inlineStr">
        <is>
          <t>Rahul (Store In-charge)</t>
        </is>
      </c>
      <c r="E10" s="8" t="n">
        <v>46219</v>
      </c>
      <c r="F10" s="9" t="inlineStr">
        <is>
          <t>High</t>
        </is>
      </c>
      <c r="G10" s="16" t="inlineStr">
        <is>
          <t>No</t>
        </is>
      </c>
      <c r="H10" s="10">
        <f>IF(E10="","",IF(G10="Yes","",E10-TODAY()))</f>
        <v/>
      </c>
      <c r="I10" s="11">
        <f>IF(E10="","",IF(G10="Yes","DONE",IF(E10&lt;TODAY(),"OVERDUE",IF(E10-TODAY()&lt;=7,"DUE THIS WEEK","OPEN"))))</f>
        <v/>
      </c>
    </row>
    <row r="11">
      <c r="A11" s="10" t="n">
        <v>7</v>
      </c>
      <c r="B11" s="15" t="inlineStr">
        <is>
          <t>INC-009</t>
        </is>
      </c>
      <c r="C11" s="9" t="inlineStr">
        <is>
          <t>Coach the staff member; reply to the online review</t>
        </is>
      </c>
      <c r="D11" s="9" t="inlineStr">
        <is>
          <t>Store Manager</t>
        </is>
      </c>
      <c r="E11" s="8" t="n">
        <v>46224</v>
      </c>
      <c r="F11" s="9" t="inlineStr">
        <is>
          <t>Low</t>
        </is>
      </c>
      <c r="G11" s="16" t="inlineStr">
        <is>
          <t>Yes</t>
        </is>
      </c>
      <c r="H11" s="10">
        <f>IF(E11="","",IF(G11="Yes","",E11-TODAY()))</f>
        <v/>
      </c>
      <c r="I11" s="11">
        <f>IF(E11="","",IF(G11="Yes","DONE",IF(E11&lt;TODAY(),"OVERDUE",IF(E11-TODAY()&lt;=7,"DUE THIS WEEK","OPEN"))))</f>
        <v/>
      </c>
    </row>
    <row r="12">
      <c r="A12" s="10" t="n">
        <v>8</v>
      </c>
      <c r="B12" s="15" t="inlineStr">
        <is>
          <t>INC-010</t>
        </is>
      </c>
      <c r="C12" s="9" t="inlineStr">
        <is>
          <t>Switch to sealed containers for all gravy orders</t>
        </is>
      </c>
      <c r="D12" s="9" t="inlineStr">
        <is>
          <t>Imran (Kitchen/Prod. Head)</t>
        </is>
      </c>
      <c r="E12" s="8" t="n">
        <v>46233</v>
      </c>
      <c r="F12" s="9" t="inlineStr">
        <is>
          <t>Medium</t>
        </is>
      </c>
      <c r="G12" s="16" t="inlineStr">
        <is>
          <t>No</t>
        </is>
      </c>
      <c r="H12" s="10">
        <f>IF(E12="","",IF(G12="Yes","",E12-TODAY()))</f>
        <v/>
      </c>
      <c r="I12" s="11">
        <f>IF(E12="","",IF(G12="Yes","DONE",IF(E12&lt;TODAY(),"OVERDUE",IF(E12-TODAY()&lt;=7,"DUE THIS WEEK","OPEN"))))</f>
        <v/>
      </c>
    </row>
    <row r="13">
      <c r="A13" s="10" t="n">
        <v>9</v>
      </c>
      <c r="B13" s="13" t="n"/>
      <c r="C13" s="13" t="n"/>
      <c r="D13" s="13" t="n"/>
      <c r="E13" s="12" t="n"/>
      <c r="F13" s="13" t="n"/>
      <c r="G13" s="17" t="n"/>
      <c r="H13" s="10">
        <f>IF(E13="","",IF(G13="Yes","",E13-TODAY()))</f>
        <v/>
      </c>
      <c r="I13" s="11">
        <f>IF(E13="","",IF(G13="Yes","DONE",IF(E13&lt;TODAY(),"OVERDUE",IF(E13-TODAY()&lt;=7,"DUE THIS WEEK","OPEN"))))</f>
        <v/>
      </c>
    </row>
    <row r="14">
      <c r="A14" s="10" t="n">
        <v>10</v>
      </c>
      <c r="B14" s="13" t="n"/>
      <c r="C14" s="13" t="n"/>
      <c r="D14" s="13" t="n"/>
      <c r="E14" s="12" t="n"/>
      <c r="F14" s="13" t="n"/>
      <c r="G14" s="17" t="n"/>
      <c r="H14" s="10">
        <f>IF(E14="","",IF(G14="Yes","",E14-TODAY()))</f>
        <v/>
      </c>
      <c r="I14" s="11">
        <f>IF(E14="","",IF(G14="Yes","DONE",IF(E14&lt;TODAY(),"OVERDUE",IF(E14-TODAY()&lt;=7,"DUE THIS WEEK","OPEN"))))</f>
        <v/>
      </c>
    </row>
    <row r="15">
      <c r="A15" s="10" t="n">
        <v>11</v>
      </c>
      <c r="B15" s="13" t="n"/>
      <c r="C15" s="13" t="n"/>
      <c r="D15" s="13" t="n"/>
      <c r="E15" s="12" t="n"/>
      <c r="F15" s="13" t="n"/>
      <c r="G15" s="17" t="n"/>
      <c r="H15" s="10">
        <f>IF(E15="","",IF(G15="Yes","",E15-TODAY()))</f>
        <v/>
      </c>
      <c r="I15" s="11">
        <f>IF(E15="","",IF(G15="Yes","DONE",IF(E15&lt;TODAY(),"OVERDUE",IF(E15-TODAY()&lt;=7,"DUE THIS WEEK","OPEN"))))</f>
        <v/>
      </c>
    </row>
    <row r="16">
      <c r="A16" s="10" t="n">
        <v>12</v>
      </c>
      <c r="B16" s="13" t="n"/>
      <c r="C16" s="13" t="n"/>
      <c r="D16" s="13" t="n"/>
      <c r="E16" s="12" t="n"/>
      <c r="F16" s="13" t="n"/>
      <c r="G16" s="17" t="n"/>
      <c r="H16" s="10">
        <f>IF(E16="","",IF(G16="Yes","",E16-TODAY()))</f>
        <v/>
      </c>
      <c r="I16" s="11">
        <f>IF(E16="","",IF(G16="Yes","DONE",IF(E16&lt;TODAY(),"OVERDUE",IF(E16-TODAY()&lt;=7,"DUE THIS WEEK","OPEN"))))</f>
        <v/>
      </c>
    </row>
    <row r="17">
      <c r="A17" s="10" t="n">
        <v>13</v>
      </c>
      <c r="B17" s="13" t="n"/>
      <c r="C17" s="13" t="n"/>
      <c r="D17" s="13" t="n"/>
      <c r="E17" s="12" t="n"/>
      <c r="F17" s="13" t="n"/>
      <c r="G17" s="17" t="n"/>
      <c r="H17" s="10">
        <f>IF(E17="","",IF(G17="Yes","",E17-TODAY()))</f>
        <v/>
      </c>
      <c r="I17" s="11">
        <f>IF(E17="","",IF(G17="Yes","DONE",IF(E17&lt;TODAY(),"OVERDUE",IF(E17-TODAY()&lt;=7,"DUE THIS WEEK","OPEN"))))</f>
        <v/>
      </c>
    </row>
    <row r="18">
      <c r="A18" s="10" t="n">
        <v>14</v>
      </c>
      <c r="B18" s="13" t="n"/>
      <c r="C18" s="13" t="n"/>
      <c r="D18" s="13" t="n"/>
      <c r="E18" s="12" t="n"/>
      <c r="F18" s="13" t="n"/>
      <c r="G18" s="17" t="n"/>
      <c r="H18" s="10">
        <f>IF(E18="","",IF(G18="Yes","",E18-TODAY()))</f>
        <v/>
      </c>
      <c r="I18" s="11">
        <f>IF(E18="","",IF(G18="Yes","DONE",IF(E18&lt;TODAY(),"OVERDUE",IF(E18-TODAY()&lt;=7,"DUE THIS WEEK","OPEN"))))</f>
        <v/>
      </c>
    </row>
    <row r="19">
      <c r="A19" s="10" t="n">
        <v>15</v>
      </c>
      <c r="B19" s="13" t="n"/>
      <c r="C19" s="13" t="n"/>
      <c r="D19" s="13" t="n"/>
      <c r="E19" s="12" t="n"/>
      <c r="F19" s="13" t="n"/>
      <c r="G19" s="17" t="n"/>
      <c r="H19" s="10">
        <f>IF(E19="","",IF(G19="Yes","",E19-TODAY()))</f>
        <v/>
      </c>
      <c r="I19" s="11">
        <f>IF(E19="","",IF(G19="Yes","DONE",IF(E19&lt;TODAY(),"OVERDUE",IF(E19-TODAY()&lt;=7,"DUE THIS WEEK","OPEN"))))</f>
        <v/>
      </c>
    </row>
    <row r="20">
      <c r="A20" s="10" t="n">
        <v>16</v>
      </c>
      <c r="B20" s="13" t="n"/>
      <c r="C20" s="13" t="n"/>
      <c r="D20" s="13" t="n"/>
      <c r="E20" s="12" t="n"/>
      <c r="F20" s="13" t="n"/>
      <c r="G20" s="17" t="n"/>
      <c r="H20" s="10">
        <f>IF(E20="","",IF(G20="Yes","",E20-TODAY()))</f>
        <v/>
      </c>
      <c r="I20" s="11">
        <f>IF(E20="","",IF(G20="Yes","DONE",IF(E20&lt;TODAY(),"OVERDUE",IF(E20-TODAY()&lt;=7,"DUE THIS WEEK","OPEN"))))</f>
        <v/>
      </c>
    </row>
    <row r="21">
      <c r="A21" s="10" t="n">
        <v>17</v>
      </c>
      <c r="B21" s="13" t="n"/>
      <c r="C21" s="13" t="n"/>
      <c r="D21" s="13" t="n"/>
      <c r="E21" s="12" t="n"/>
      <c r="F21" s="13" t="n"/>
      <c r="G21" s="17" t="n"/>
      <c r="H21" s="10">
        <f>IF(E21="","",IF(G21="Yes","",E21-TODAY()))</f>
        <v/>
      </c>
      <c r="I21" s="11">
        <f>IF(E21="","",IF(G21="Yes","DONE",IF(E21&lt;TODAY(),"OVERDUE",IF(E21-TODAY()&lt;=7,"DUE THIS WEEK","OPEN"))))</f>
        <v/>
      </c>
    </row>
    <row r="22">
      <c r="A22" s="10" t="n">
        <v>18</v>
      </c>
      <c r="B22" s="13" t="n"/>
      <c r="C22" s="13" t="n"/>
      <c r="D22" s="13" t="n"/>
      <c r="E22" s="12" t="n"/>
      <c r="F22" s="13" t="n"/>
      <c r="G22" s="17" t="n"/>
      <c r="H22" s="10">
        <f>IF(E22="","",IF(G22="Yes","",E22-TODAY()))</f>
        <v/>
      </c>
      <c r="I22" s="11">
        <f>IF(E22="","",IF(G22="Yes","DONE",IF(E22&lt;TODAY(),"OVERDUE",IF(E22-TODAY()&lt;=7,"DUE THIS WEEK","OPEN"))))</f>
        <v/>
      </c>
    </row>
    <row r="23">
      <c r="A23" s="10" t="n">
        <v>19</v>
      </c>
      <c r="B23" s="13" t="n"/>
      <c r="C23" s="13" t="n"/>
      <c r="D23" s="13" t="n"/>
      <c r="E23" s="12" t="n"/>
      <c r="F23" s="13" t="n"/>
      <c r="G23" s="17" t="n"/>
      <c r="H23" s="10">
        <f>IF(E23="","",IF(G23="Yes","",E23-TODAY()))</f>
        <v/>
      </c>
      <c r="I23" s="11">
        <f>IF(E23="","",IF(G23="Yes","DONE",IF(E23&lt;TODAY(),"OVERDUE",IF(E23-TODAY()&lt;=7,"DUE THIS WEEK","OPEN"))))</f>
        <v/>
      </c>
    </row>
    <row r="24">
      <c r="A24" s="10" t="n">
        <v>20</v>
      </c>
      <c r="B24" s="13" t="n"/>
      <c r="C24" s="13" t="n"/>
      <c r="D24" s="13" t="n"/>
      <c r="E24" s="12" t="n"/>
      <c r="F24" s="13" t="n"/>
      <c r="G24" s="17" t="n"/>
      <c r="H24" s="10">
        <f>IF(E24="","",IF(G24="Yes","",E24-TODAY()))</f>
        <v/>
      </c>
      <c r="I24" s="11">
        <f>IF(E24="","",IF(G24="Yes","DONE",IF(E24&lt;TODAY(),"OVERDUE",IF(E24-TODAY()&lt;=7,"DUE THIS WEEK","OPEN"))))</f>
        <v/>
      </c>
    </row>
    <row r="25">
      <c r="A25" s="10" t="n">
        <v>21</v>
      </c>
      <c r="B25" s="13" t="n"/>
      <c r="C25" s="13" t="n"/>
      <c r="D25" s="13" t="n"/>
      <c r="E25" s="12" t="n"/>
      <c r="F25" s="13" t="n"/>
      <c r="G25" s="17" t="n"/>
      <c r="H25" s="10">
        <f>IF(E25="","",IF(G25="Yes","",E25-TODAY()))</f>
        <v/>
      </c>
      <c r="I25" s="11">
        <f>IF(E25="","",IF(G25="Yes","DONE",IF(E25&lt;TODAY(),"OVERDUE",IF(E25-TODAY()&lt;=7,"DUE THIS WEEK","OPEN"))))</f>
        <v/>
      </c>
    </row>
    <row r="26">
      <c r="A26" s="10" t="n">
        <v>22</v>
      </c>
      <c r="B26" s="13" t="n"/>
      <c r="C26" s="13" t="n"/>
      <c r="D26" s="13" t="n"/>
      <c r="E26" s="12" t="n"/>
      <c r="F26" s="13" t="n"/>
      <c r="G26" s="17" t="n"/>
      <c r="H26" s="10">
        <f>IF(E26="","",IF(G26="Yes","",E26-TODAY()))</f>
        <v/>
      </c>
      <c r="I26" s="11">
        <f>IF(E26="","",IF(G26="Yes","DONE",IF(E26&lt;TODAY(),"OVERDUE",IF(E26-TODAY()&lt;=7,"DUE THIS WEEK","OPEN"))))</f>
        <v/>
      </c>
    </row>
    <row r="27">
      <c r="A27" s="10" t="n">
        <v>23</v>
      </c>
      <c r="B27" s="13" t="n"/>
      <c r="C27" s="13" t="n"/>
      <c r="D27" s="13" t="n"/>
      <c r="E27" s="12" t="n"/>
      <c r="F27" s="13" t="n"/>
      <c r="G27" s="17" t="n"/>
      <c r="H27" s="10">
        <f>IF(E27="","",IF(G27="Yes","",E27-TODAY()))</f>
        <v/>
      </c>
      <c r="I27" s="11">
        <f>IF(E27="","",IF(G27="Yes","DONE",IF(E27&lt;TODAY(),"OVERDUE",IF(E27-TODAY()&lt;=7,"DUE THIS WEEK","OPEN"))))</f>
        <v/>
      </c>
    </row>
    <row r="28">
      <c r="A28" s="10" t="n">
        <v>24</v>
      </c>
      <c r="B28" s="13" t="n"/>
      <c r="C28" s="13" t="n"/>
      <c r="D28" s="13" t="n"/>
      <c r="E28" s="12" t="n"/>
      <c r="F28" s="13" t="n"/>
      <c r="G28" s="17" t="n"/>
      <c r="H28" s="10">
        <f>IF(E28="","",IF(G28="Yes","",E28-TODAY()))</f>
        <v/>
      </c>
      <c r="I28" s="11">
        <f>IF(E28="","",IF(G28="Yes","DONE",IF(E28&lt;TODAY(),"OVERDUE",IF(E28-TODAY()&lt;=7,"DUE THIS WEEK","OPEN"))))</f>
        <v/>
      </c>
    </row>
    <row r="29">
      <c r="A29" s="10" t="n">
        <v>25</v>
      </c>
      <c r="B29" s="13" t="n"/>
      <c r="C29" s="13" t="n"/>
      <c r="D29" s="13" t="n"/>
      <c r="E29" s="12" t="n"/>
      <c r="F29" s="13" t="n"/>
      <c r="G29" s="17" t="n"/>
      <c r="H29" s="10">
        <f>IF(E29="","",IF(G29="Yes","",E29-TODAY()))</f>
        <v/>
      </c>
      <c r="I29" s="11">
        <f>IF(E29="","",IF(G29="Yes","DONE",IF(E29&lt;TODAY(),"OVERDUE",IF(E29-TODAY()&lt;=7,"DUE THIS WEEK","OPEN"))))</f>
        <v/>
      </c>
    </row>
    <row r="30">
      <c r="A30" s="10" t="n">
        <v>26</v>
      </c>
      <c r="B30" s="13" t="n"/>
      <c r="C30" s="13" t="n"/>
      <c r="D30" s="13" t="n"/>
      <c r="E30" s="12" t="n"/>
      <c r="F30" s="13" t="n"/>
      <c r="G30" s="17" t="n"/>
      <c r="H30" s="10">
        <f>IF(E30="","",IF(G30="Yes","",E30-TODAY()))</f>
        <v/>
      </c>
      <c r="I30" s="11">
        <f>IF(E30="","",IF(G30="Yes","DONE",IF(E30&lt;TODAY(),"OVERDUE",IF(E30-TODAY()&lt;=7,"DUE THIS WEEK","OPEN"))))</f>
        <v/>
      </c>
    </row>
    <row r="31">
      <c r="A31" s="10" t="n">
        <v>27</v>
      </c>
      <c r="B31" s="13" t="n"/>
      <c r="C31" s="13" t="n"/>
      <c r="D31" s="13" t="n"/>
      <c r="E31" s="12" t="n"/>
      <c r="F31" s="13" t="n"/>
      <c r="G31" s="17" t="n"/>
      <c r="H31" s="10">
        <f>IF(E31="","",IF(G31="Yes","",E31-TODAY()))</f>
        <v/>
      </c>
      <c r="I31" s="11">
        <f>IF(E31="","",IF(G31="Yes","DONE",IF(E31&lt;TODAY(),"OVERDUE",IF(E31-TODAY()&lt;=7,"DUE THIS WEEK","OPEN"))))</f>
        <v/>
      </c>
    </row>
    <row r="32">
      <c r="A32" s="10" t="n">
        <v>28</v>
      </c>
      <c r="B32" s="13" t="n"/>
      <c r="C32" s="13" t="n"/>
      <c r="D32" s="13" t="n"/>
      <c r="E32" s="12" t="n"/>
      <c r="F32" s="13" t="n"/>
      <c r="G32" s="17" t="n"/>
      <c r="H32" s="10">
        <f>IF(E32="","",IF(G32="Yes","",E32-TODAY()))</f>
        <v/>
      </c>
      <c r="I32" s="11">
        <f>IF(E32="","",IF(G32="Yes","DONE",IF(E32&lt;TODAY(),"OVERDUE",IF(E32-TODAY()&lt;=7,"DUE THIS WEEK","OPEN"))))</f>
        <v/>
      </c>
    </row>
    <row r="33">
      <c r="A33" s="10" t="n">
        <v>29</v>
      </c>
      <c r="B33" s="13" t="n"/>
      <c r="C33" s="13" t="n"/>
      <c r="D33" s="13" t="n"/>
      <c r="E33" s="12" t="n"/>
      <c r="F33" s="13" t="n"/>
      <c r="G33" s="17" t="n"/>
      <c r="H33" s="10">
        <f>IF(E33="","",IF(G33="Yes","",E33-TODAY()))</f>
        <v/>
      </c>
      <c r="I33" s="11">
        <f>IF(E33="","",IF(G33="Yes","DONE",IF(E33&lt;TODAY(),"OVERDUE",IF(E33-TODAY()&lt;=7,"DUE THIS WEEK","OPEN"))))</f>
        <v/>
      </c>
    </row>
    <row r="34">
      <c r="A34" s="10" t="n">
        <v>30</v>
      </c>
      <c r="B34" s="13" t="n"/>
      <c r="C34" s="13" t="n"/>
      <c r="D34" s="13" t="n"/>
      <c r="E34" s="12" t="n"/>
      <c r="F34" s="13" t="n"/>
      <c r="G34" s="17" t="n"/>
      <c r="H34" s="10">
        <f>IF(E34="","",IF(G34="Yes","",E34-TODAY()))</f>
        <v/>
      </c>
      <c r="I34" s="11">
        <f>IF(E34="","",IF(G34="Yes","DONE",IF(E34&lt;TODAY(),"OVERDUE",IF(E34-TODAY()&lt;=7,"DUE THIS WEEK","OPEN"))))</f>
        <v/>
      </c>
    </row>
    <row r="35"/>
    <row r="36">
      <c r="B36" s="14" t="inlineStr">
        <is>
          <t>Powered by Petpooja Tasks: assign corrective actions, WhatsApp reminders, proof of completion. petpooja.com/tasks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B1:I1"/>
    <mergeCell ref="B36:I36"/>
    <mergeCell ref="B2:I2"/>
  </mergeCells>
  <conditionalFormatting sqref="I5:I34">
    <cfRule type="cellIs" priority="1" operator="equal" dxfId="0">
      <formula>"OVERDUE"</formula>
    </cfRule>
    <cfRule type="cellIs" priority="2" operator="equal" dxfId="1">
      <formula>"DUE THIS WEEK"</formula>
    </cfRule>
    <cfRule type="cellIs" priority="3" operator="equal" dxfId="2">
      <formula>"OPEN"</formula>
    </cfRule>
    <cfRule type="cellIs" priority="4" operator="equal" dxfId="3">
      <formula>"DONE"</formula>
    </cfRule>
  </conditionalFormatting>
  <dataValidations count="4">
    <dataValidation sqref="B5 B6 B7 B8 B9 B10 B11 B12 B13 B14 B15 B16 B17 B18 B19 B20 B21 B22 B23 B24 B25 B26 B27 B28 B29 B30 B31 B32 B33 B34" showDropDown="0" showInputMessage="0" showErrorMessage="0" allowBlank="1" prompt="Pick the incident ID this action relates to" type="list">
      <formula1>'Incident &amp; Complaint Log'!$A$5:$A$34</formula1>
    </dataValidation>
    <dataValidation sqref="D5 D6 D7 D8 D9 D10 D11 D12 D13 D14 D15 D16 D17 D18 D19 D20 D21 D22 D23 D24 D25 D26 D27 D28 D29 D30 D31 D32 D33 D34" showDropDown="0" showInputMessage="0" showErrorMessage="0" allowBlank="1" type="list">
      <formula1>'Severity &amp; SLA Reference'!$H$6:$H$15</formula1>
    </dataValidation>
    <dataValidation sqref="F5 F6 F7 F8 F9 F10 F11 F12 F13 F14 F15 F16 F17 F18 F19 F20 F21 F22 F23 F24 F25 F26 F27 F28 F29 F30 F31 F32 F33 F34" showDropDown="0" showInputMessage="0" showErrorMessage="0" allowBlank="1" type="list">
      <formula1>"High,Medium,Low"</formula1>
    </dataValidation>
    <dataValidation sqref="G5 G6 G7 G8 G9 G10 G11 G12 G13 G14 G15 G16 G17 G18 G19 G20 G21 G22 G23 G24 G25 G26 G27 G28 G29 G30 G31 G32 G33 G3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C52031"/>
    <outlinePr summaryBelow="1" summaryRight="1"/>
    <pageSetUpPr/>
  </sheetPr>
  <dimension ref="A2:F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44" customWidth="1" min="3" max="3"/>
    <col width="14" customWidth="1" min="4" max="4"/>
    <col width="20" customWidth="1" min="5" max="5"/>
    <col width="40" customWidth="1" min="6" max="6"/>
  </cols>
  <sheetData>
    <row r="2">
      <c r="B2" s="18" t="inlineStr">
        <is>
          <t>Common Incidents &amp; Complaints, by Industry</t>
        </is>
      </c>
    </row>
    <row r="3">
      <c r="B3" s="5" t="inlineStr">
        <is>
          <t>A starting list per trade. The India note points to the law or body a serious case may need to be reported to; confirm the current requirement for your state and situation, this is not legal advice.</t>
        </is>
      </c>
    </row>
    <row r="5">
      <c r="A5" s="6" t="inlineStr">
        <is>
          <t>Industry</t>
        </is>
      </c>
      <c r="B5" s="6" t="inlineStr">
        <is>
          <t>Common incidents &amp; complaints</t>
        </is>
      </c>
      <c r="C5" s="6" t="inlineStr">
        <is>
          <t>Typical severity</t>
        </is>
      </c>
      <c r="D5" s="6" t="inlineStr">
        <is>
          <t>Suggested owner</t>
        </is>
      </c>
      <c r="E5" s="6" t="inlineStr">
        <is>
          <t>India note (verify current rule)</t>
        </is>
      </c>
    </row>
    <row r="6" ht="44" customHeight="1">
      <c r="B6" s="19" t="inlineStr">
        <is>
          <t>Restaurant / QSR</t>
        </is>
      </c>
      <c r="C6" s="20" t="inlineStr">
        <is>
          <t>Foodborne illness, foreign object in food, spoilage, billing dispute, service complaint</t>
        </is>
      </c>
      <c r="D6" s="20" t="inlineStr">
        <is>
          <t>Critical / Medium</t>
        </is>
      </c>
      <c r="E6" s="20" t="inlineStr">
        <is>
          <t>Kitchen head / Manager</t>
        </is>
      </c>
      <c r="F6" s="20" t="inlineStr">
        <is>
          <t>Serious food-safety cases: FSSAI (FSS Act 2006); keep records under Schedule 4</t>
        </is>
      </c>
    </row>
    <row r="7" ht="44" customHeight="1">
      <c r="B7" s="21" t="inlineStr">
        <is>
          <t>Retail store</t>
        </is>
      </c>
      <c r="C7" s="22" t="inlineStr">
        <is>
          <t>Faulty or expired goods, wrong billing, refund dispute, theft, slip and fall</t>
        </is>
      </c>
      <c r="D7" s="22" t="inlineStr">
        <is>
          <t>High / Medium</t>
        </is>
      </c>
      <c r="E7" s="22" t="inlineStr">
        <is>
          <t>Store manager</t>
        </is>
      </c>
      <c r="F7" s="22" t="inlineStr">
        <is>
          <t>Faulty goods / service: Consumer Protection Act 2019</t>
        </is>
      </c>
    </row>
    <row r="8" ht="44" customHeight="1">
      <c r="B8" s="19" t="inlineStr">
        <is>
          <t>Manufacturing unit</t>
        </is>
      </c>
      <c r="C8" s="20" t="inlineStr">
        <is>
          <t>Worker injury, machine failure, near-miss, quality rejection, chemical spill</t>
        </is>
      </c>
      <c r="D8" s="20" t="inlineStr">
        <is>
          <t>Critical / High</t>
        </is>
      </c>
      <c r="E8" s="20" t="inlineStr">
        <is>
          <t>Plant / Safety head</t>
        </is>
      </c>
      <c r="F8" s="20" t="inlineStr">
        <is>
          <t>Workplace accidents: OSH Code 2020 (in force 21-Nov-2025, replaced the Factories Act); report as notified</t>
        </is>
      </c>
    </row>
    <row r="9" ht="44" customHeight="1">
      <c r="B9" s="21" t="inlineStr">
        <is>
          <t>Warehouse / Logistics</t>
        </is>
      </c>
      <c r="C9" s="22" t="inlineStr">
        <is>
          <t>Goods damage or loss, vehicle accident, wrong dispatch, delivery delay complaint</t>
        </is>
      </c>
      <c r="D9" s="22" t="inlineStr">
        <is>
          <t>High / Medium</t>
        </is>
      </c>
      <c r="E9" s="22" t="inlineStr">
        <is>
          <t>Warehouse in-charge</t>
        </is>
      </c>
      <c r="F9" s="22" t="inlineStr">
        <is>
          <t>Road accidents: report to police &amp; insurer; carrier liability terms</t>
        </is>
      </c>
    </row>
    <row r="10" ht="44" customHeight="1">
      <c r="B10" s="19" t="inlineStr">
        <is>
          <t>Hospital / Clinic</t>
        </is>
      </c>
      <c r="C10" s="20" t="inlineStr">
        <is>
          <t>Patient complaint, medication error, needle-stick, equipment failure, biomedical waste lapse</t>
        </is>
      </c>
      <c r="D10" s="20" t="inlineStr">
        <is>
          <t>Critical / High</t>
        </is>
      </c>
      <c r="E10" s="20" t="inlineStr">
        <is>
          <t>Duty officer / Admin</t>
        </is>
      </c>
      <c r="F10" s="20" t="inlineStr">
        <is>
          <t>Patient-safety &amp; biomedical waste rules (BMW Rules 2016); incident register</t>
        </is>
      </c>
    </row>
    <row r="11" ht="44" customHeight="1">
      <c r="B11" s="21" t="inlineStr">
        <is>
          <t>Hotel</t>
        </is>
      </c>
      <c r="C11" s="22" t="inlineStr">
        <is>
          <t>Guest complaint, safety hazard, theft from room, food complaint, booking dispute</t>
        </is>
      </c>
      <c r="D11" s="22" t="inlineStr">
        <is>
          <t>High / Medium</t>
        </is>
      </c>
      <c r="E11" s="22" t="inlineStr">
        <is>
          <t>Duty manager</t>
        </is>
      </c>
      <c r="F11" s="22" t="inlineStr">
        <is>
          <t>Guest redressal; fire safety NOC; food under FSSAI</t>
        </is>
      </c>
    </row>
    <row r="12" ht="44" customHeight="1">
      <c r="B12" s="19" t="inlineStr">
        <is>
          <t>Salon / Spa</t>
        </is>
      </c>
      <c r="C12" s="20" t="inlineStr">
        <is>
          <t>Allergic reaction to product, poor service complaint, hygiene concern, injury</t>
        </is>
      </c>
      <c r="D12" s="20" t="inlineStr">
        <is>
          <t>High / Medium</t>
        </is>
      </c>
      <c r="E12" s="20" t="inlineStr">
        <is>
          <t>Salon manager</t>
        </is>
      </c>
      <c r="F12" s="20" t="inlineStr">
        <is>
          <t>Product reaction: record &amp; consult; Consumer Protection Act 2019</t>
        </is>
      </c>
    </row>
    <row r="13" ht="44" customHeight="1">
      <c r="B13" s="21" t="inlineStr">
        <is>
          <t>Corporate office</t>
        </is>
      </c>
      <c r="C13" s="22" t="inlineStr">
        <is>
          <t>Harassment complaint, data or privacy complaint, IT security incident, facilities issue</t>
        </is>
      </c>
      <c r="D13" s="22" t="inlineStr">
        <is>
          <t>Critical / High</t>
        </is>
      </c>
      <c r="E13" s="22" t="inlineStr">
        <is>
          <t>HR / Admin / IT</t>
        </is>
      </c>
      <c r="F13" s="22" t="inlineStr">
        <is>
          <t>Harassment: POSH Act 2013 (Internal Committee). Data: DPDP Act 2023</t>
        </is>
      </c>
    </row>
    <row r="14" ht="44" customHeight="1">
      <c r="B14" s="19" t="inlineStr">
        <is>
          <t>Cloud kitchen</t>
        </is>
      </c>
      <c r="C14" s="20" t="inlineStr">
        <is>
          <t>Food complaint, aggregator order dispute, packaging failure, hygiene lapse</t>
        </is>
      </c>
      <c r="D14" s="20" t="inlineStr">
        <is>
          <t>High / Medium</t>
        </is>
      </c>
      <c r="E14" s="20" t="inlineStr">
        <is>
          <t>Kitchen manager</t>
        </is>
      </c>
      <c r="F14" s="20" t="inlineStr">
        <is>
          <t>FSSAI (FSS Act 2006); aggregator dispute-resolution SLA</t>
        </is>
      </c>
    </row>
    <row r="15" ht="44" customHeight="1">
      <c r="B15" s="21" t="inlineStr">
        <is>
          <t>Construction site</t>
        </is>
      </c>
      <c r="C15" s="22" t="inlineStr">
        <is>
          <t>Worker injury or fall, equipment failure, near-miss, material theft, safety-gear lapse</t>
        </is>
      </c>
      <c r="D15" s="22" t="inlineStr">
        <is>
          <t>Critical / High</t>
        </is>
      </c>
      <c r="E15" s="22" t="inlineStr">
        <is>
          <t>Site engineer / Safety officer</t>
        </is>
      </c>
      <c r="F15" s="22" t="inlineStr">
        <is>
          <t>Site accidents: OSH Code 2020 / BOCW framework; report serious accidents</t>
        </is>
      </c>
    </row>
    <row r="17">
      <c r="B17" s="23" t="inlineStr">
        <is>
          <t>Log the incident first, then act. Petpooja Tasks can push the corrective action to the right person on WhatsApp and hold proof that it was closed. petpooja.com/tasks</t>
        </is>
      </c>
    </row>
  </sheetData>
  <mergeCells count="2">
    <mergeCell ref="B17:F17"/>
    <mergeCell ref="B3:F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C52031"/>
    <outlinePr summaryBelow="1" summaryRight="1"/>
    <pageSetUpPr/>
  </sheetPr>
  <dimension ref="A1:I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16" customWidth="1" min="3" max="3"/>
    <col width="48" customWidth="1" min="4" max="4"/>
    <col width="3" customWidth="1" min="5" max="5"/>
    <col width="3" customWidth="1" min="6" max="6"/>
    <col width="3" customWidth="1" min="7" max="7"/>
    <col width="24" customWidth="1" min="8" max="8"/>
    <col width="22" customWidth="1" min="9" max="9"/>
  </cols>
  <sheetData>
    <row r="1"/>
    <row r="2">
      <c r="B2" s="18" t="inlineStr">
        <is>
          <t>Severity &amp; SLA Reference</t>
        </is>
      </c>
    </row>
    <row r="3">
      <c r="B3" s="5" t="inlineStr">
        <is>
          <t>These deadlines drive the Log's status. They are a sensible default; change the days to match your own policy and the Log will follow.</t>
        </is>
      </c>
    </row>
    <row r="4"/>
    <row r="5">
      <c r="A5" s="6" t="inlineStr">
        <is>
          <t>Severity</t>
        </is>
      </c>
      <c r="B5" s="6" t="inlineStr">
        <is>
          <t>Deadline (days)</t>
        </is>
      </c>
      <c r="C5" s="6" t="inlineStr">
        <is>
          <t>What it means / examples</t>
        </is>
      </c>
      <c r="H5" s="24" t="inlineStr">
        <is>
          <t>Team Member</t>
        </is>
      </c>
      <c r="I5" s="24" t="inlineStr">
        <is>
          <t>Role</t>
        </is>
      </c>
    </row>
    <row r="6" ht="28" customHeight="1">
      <c r="B6" s="25" t="inlineStr">
        <is>
          <t>Critical</t>
        </is>
      </c>
      <c r="C6" s="26" t="n">
        <v>1</v>
      </c>
      <c r="D6" s="27" t="inlineStr">
        <is>
          <t>Injury, fire, foodborne illness, data breach, serious safety hazard. Act the same day.</t>
        </is>
      </c>
      <c r="H6" s="15" t="inlineStr">
        <is>
          <t>Store Manager</t>
        </is>
      </c>
      <c r="I6" s="9" t="inlineStr">
        <is>
          <t>Owner / Manager</t>
        </is>
      </c>
    </row>
    <row r="7" ht="28" customHeight="1">
      <c r="B7" s="28" t="inlineStr">
        <is>
          <t>High</t>
        </is>
      </c>
      <c r="C7" s="26" t="n">
        <v>3</v>
      </c>
      <c r="D7" s="29" t="inlineStr">
        <is>
          <t>Equipment down, security issue, repeat complaint, potential safety risk.</t>
        </is>
      </c>
      <c r="H7" s="15" t="inlineStr">
        <is>
          <t>Shift Supervisor</t>
        </is>
      </c>
      <c r="I7" s="9" t="inlineStr">
        <is>
          <t>Operations</t>
        </is>
      </c>
    </row>
    <row r="8" ht="28" customHeight="1">
      <c r="B8" s="25" t="inlineStr">
        <is>
          <t>Medium</t>
        </is>
      </c>
      <c r="C8" s="26" t="n">
        <v>7</v>
      </c>
      <c r="D8" s="27" t="inlineStr">
        <is>
          <t>Single service complaint, minor quality defect, non-urgent issue.</t>
        </is>
      </c>
      <c r="H8" s="15" t="inlineStr">
        <is>
          <t>Rahul (Store In-charge)</t>
        </is>
      </c>
      <c r="I8" s="9" t="inlineStr">
        <is>
          <t>Stock / Store</t>
        </is>
      </c>
    </row>
    <row r="9" ht="28" customHeight="1">
      <c r="B9" s="28" t="inlineStr">
        <is>
          <t>Low</t>
        </is>
      </c>
      <c r="C9" s="26" t="n">
        <v>14</v>
      </c>
      <c r="D9" s="29" t="inlineStr">
        <is>
          <t>Cosmetic issue, suggestion, general feedback.</t>
        </is>
      </c>
      <c r="H9" s="15" t="inlineStr">
        <is>
          <t>Priya (Purchase)</t>
        </is>
      </c>
      <c r="I9" s="9" t="inlineStr">
        <is>
          <t>Purchase / Vendors</t>
        </is>
      </c>
    </row>
    <row r="10">
      <c r="H10" s="15" t="inlineStr">
        <is>
          <t>Vikram (Accounts)</t>
        </is>
      </c>
      <c r="I10" s="9" t="inlineStr">
        <is>
          <t>Accounts / Compliance</t>
        </is>
      </c>
    </row>
    <row r="11">
      <c r="H11" s="15" t="inlineStr">
        <is>
          <t>Sana (Floor Staff)</t>
        </is>
      </c>
      <c r="I11" s="9" t="inlineStr">
        <is>
          <t>Floor / Service</t>
        </is>
      </c>
    </row>
    <row r="12">
      <c r="B12" s="23" t="inlineStr">
        <is>
          <t>Tip: keep Critical incidents visible. Petpooja Tasks can resend an overdue action's reminder on WhatsApp so a breach does not sit unseen. petpooja.com/tasks</t>
        </is>
      </c>
      <c r="H12" s="15" t="inlineStr">
        <is>
          <t>Imran (Kitchen/Prod. Head)</t>
        </is>
      </c>
      <c r="I12" s="9" t="inlineStr">
        <is>
          <t>Kitchen / Production</t>
        </is>
      </c>
    </row>
    <row r="13">
      <c r="H13" s="15" t="inlineStr">
        <is>
          <t>Neha (HR)</t>
        </is>
      </c>
      <c r="I13" s="9" t="inlineStr">
        <is>
          <t>HR / Admin</t>
        </is>
      </c>
    </row>
    <row r="14">
      <c r="H14" s="13" t="n"/>
      <c r="I14" s="13" t="n"/>
    </row>
    <row r="15">
      <c r="H15" s="13" t="n"/>
      <c r="I15" s="1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B12:D12"/>
    <mergeCell ref="B3:D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C52031"/>
    <outlinePr summaryBelow="1" summaryRight="1"/>
    <pageSetUpPr/>
  </sheetPr>
  <dimension ref="B2:F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16" customWidth="1" min="3" max="3"/>
    <col width="6" customWidth="1" min="4" max="4"/>
    <col width="26" customWidth="1" min="5" max="5"/>
    <col width="16" customWidth="1" min="6" max="6"/>
  </cols>
  <sheetData>
    <row r="2">
      <c r="B2" s="1" t="inlineStr">
        <is>
          <t>Incident &amp; Complaint Dashboard</t>
        </is>
      </c>
    </row>
    <row r="3">
      <c r="B3" s="5" t="inlineStr">
        <is>
          <t>Live rollup of the Log and the Corrective Action Tracker. Updates every time you open the file.</t>
        </is>
      </c>
    </row>
    <row r="5">
      <c r="B5" s="30" t="inlineStr">
        <is>
          <t>INCIDENTS &amp; COMPLAINTS (live)</t>
        </is>
      </c>
      <c r="E5" s="30" t="inlineStr">
        <is>
          <t>BY SEVERITY</t>
        </is>
      </c>
    </row>
    <row r="6">
      <c r="B6" s="31" t="inlineStr">
        <is>
          <t>SLA BREACHED (overdue)</t>
        </is>
      </c>
      <c r="C6" s="32">
        <f>COUNTIF('Incident &amp; Complaint Log'!L5:L34,"OVERDUE")</f>
        <v/>
      </c>
      <c r="E6" s="31" t="inlineStr">
        <is>
          <t>Critical</t>
        </is>
      </c>
      <c r="F6" s="32">
        <f>COUNTIF('Incident &amp; Complaint Log'!F5:F34,"Critical")</f>
        <v/>
      </c>
    </row>
    <row r="7">
      <c r="B7" s="31" t="inlineStr">
        <is>
          <t>Due soon (&lt;=1 day)</t>
        </is>
      </c>
      <c r="C7" s="33">
        <f>COUNTIF('Incident &amp; Complaint Log'!L5:L34,"DUE SOON")</f>
        <v/>
      </c>
      <c r="E7" s="31" t="inlineStr">
        <is>
          <t>High</t>
        </is>
      </c>
      <c r="F7" s="33">
        <f>COUNTIF('Incident &amp; Complaint Log'!F5:F34,"High")</f>
        <v/>
      </c>
    </row>
    <row r="8">
      <c r="B8" s="31" t="inlineStr">
        <is>
          <t>Open (within deadline)</t>
        </is>
      </c>
      <c r="C8" s="34">
        <f>COUNTIF('Incident &amp; Complaint Log'!L5:L34,"OPEN")</f>
        <v/>
      </c>
      <c r="E8" s="31" t="inlineStr">
        <is>
          <t>Medium</t>
        </is>
      </c>
      <c r="F8" s="34">
        <f>COUNTIF('Incident &amp; Complaint Log'!F5:F34,"Medium")</f>
        <v/>
      </c>
    </row>
    <row r="9">
      <c r="B9" s="31" t="inlineStr">
        <is>
          <t>Resolved / Closed</t>
        </is>
      </c>
      <c r="C9" s="35">
        <f>COUNTIF('Incident &amp; Complaint Log'!L5:L34,"RESOLVED")</f>
        <v/>
      </c>
      <c r="E9" s="31" t="inlineStr">
        <is>
          <t>Low</t>
        </is>
      </c>
      <c r="F9" s="36">
        <f>COUNTIF('Incident &amp; Complaint Log'!F5:F34,"Low")</f>
        <v/>
      </c>
    </row>
    <row r="10">
      <c r="B10" s="31" t="inlineStr">
        <is>
          <t>Total logged</t>
        </is>
      </c>
      <c r="C10" s="36">
        <f>COUNTA('Incident &amp; Complaint Log'!C5:C34)</f>
        <v/>
      </c>
    </row>
    <row r="12">
      <c r="B12" s="30" t="inlineStr">
        <is>
          <t>CORRECTIVE ACTIONS</t>
        </is>
      </c>
    </row>
    <row r="13">
      <c r="B13" s="31" t="inlineStr">
        <is>
          <t>Actions OVERDUE</t>
        </is>
      </c>
      <c r="C13" s="32">
        <f>COUNTIF('Corrective Action Tracker'!I5:I34,"OVERDUE")</f>
        <v/>
      </c>
    </row>
    <row r="14">
      <c r="B14" s="31" t="inlineStr">
        <is>
          <t>Actions still to close</t>
        </is>
      </c>
      <c r="C14" s="33">
        <f>COUNTIF('Corrective Action Tracker'!I5:I34,"OVERDUE")+COUNTIF('Corrective Action Tracker'!I5:I34,"DUE THIS WEEK")+COUNTIF('Corrective Action Tracker'!I5:I34,"OPEN")</f>
        <v/>
      </c>
    </row>
    <row r="15">
      <c r="B15" s="31" t="inlineStr">
        <is>
          <t>Actions DONE</t>
        </is>
      </c>
      <c r="C15" s="35">
        <f>COUNTIF('Corrective Action Tracker'!I5:I34,"DONE")</f>
        <v/>
      </c>
    </row>
    <row r="17">
      <c r="B17" s="23" t="inlineStr">
        <is>
          <t>A logged incident with no owner and no deadline is just a note. Petpooja Tasks assigns the fix, reminds the owner on WhatsApp, and holds proof it was closed. petpooja.com/tasks</t>
        </is>
      </c>
    </row>
  </sheetData>
  <mergeCells count="2">
    <mergeCell ref="B17:F17"/>
    <mergeCell ref="B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2026-07-14T08:10:56Z</dcterms:created>
  <dcterms:modified xmlns:dcterms="http://purl.org/dc/terms/" xmlns:xsi="http://www.w3.org/2001/XMLSchema-instance" xsi:type="dcterms:W3CDTF">2026-07-14T08:10:56Z</dcterms:modified>
</cp:coreProperties>
</file>