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13-Week Forecast" sheetId="2" state="visible" r:id="rId2"/>
    <sheet xmlns:r="http://schemas.openxmlformats.org/officeDocument/2006/relationships" name="Monthly View" sheetId="3" state="visible" r:id="rId3"/>
    <sheet xmlns:r="http://schemas.openxmlformats.org/officeDocument/2006/relationships" name="Receivables" sheetId="4" state="visible" r:id="rId4"/>
    <sheet xmlns:r="http://schemas.openxmlformats.org/officeDocument/2006/relationships" name="Payables" sheetId="5" state="visible" r:id="rId5"/>
    <sheet xmlns:r="http://schemas.openxmlformats.org/officeDocument/2006/relationships" name="Rules &amp; Sources" sheetId="6" state="visible" r:id="rId6"/>
    <sheet xmlns:r="http://schemas.openxmlformats.org/officeDocument/2006/relationships" name="Example" sheetId="7" state="visible" r:id="rId7"/>
  </sheets>
  <definedNames/>
  <calcPr calcId="124519" fullCalcOnLoad="1"/>
</workbook>
</file>

<file path=xl/styles.xml><?xml version="1.0" encoding="utf-8"?>
<styleSheet xmlns="http://schemas.openxmlformats.org/spreadsheetml/2006/main">
  <numFmts count="2">
    <numFmt numFmtId="164" formatCode="DD-MMM-YYYY"/>
    <numFmt numFmtId="165" formatCode="&quot;₹&quot;#,##,##0"/>
  </numFmts>
  <fonts count="11">
    <font>
      <name val="Calibri"/>
      <family val="2"/>
      <color theme="1"/>
      <sz val="11"/>
      <scheme val="minor"/>
    </font>
    <font>
      <name val="Calibri"/>
      <b val="1"/>
      <color rgb="001F2937"/>
      <sz val="18"/>
    </font>
    <font>
      <name val="Calibri"/>
      <i val="1"/>
      <color rgb="006B7280"/>
      <sz val="11"/>
    </font>
    <font>
      <name val="Calibri"/>
      <b val="1"/>
      <color rgb="00FFFFFF"/>
      <sz val="12"/>
    </font>
    <font>
      <name val="Calibri"/>
      <i val="1"/>
      <color rgb="006B7280"/>
      <sz val="10"/>
    </font>
    <font>
      <name val="Calibri"/>
      <b val="1"/>
      <color rgb="001F2937"/>
      <sz val="11"/>
    </font>
    <font>
      <name val="Calibri"/>
      <color rgb="001F2937"/>
      <sz val="11"/>
    </font>
    <font>
      <name val="Calibri"/>
      <b val="1"/>
      <color rgb="00FFFFFF"/>
      <sz val="11"/>
    </font>
    <font>
      <name val="Calibri"/>
      <b val="1"/>
      <color rgb="00059669"/>
      <sz val="11"/>
    </font>
    <font>
      <name val="Calibri"/>
      <b val="1"/>
      <color rgb="00C52031"/>
      <sz val="13"/>
    </font>
    <font>
      <name val="Calibri"/>
      <b val="1"/>
      <color rgb="00C52031"/>
      <sz val="20"/>
    </font>
  </fonts>
  <fills count="10">
    <fill>
      <patternFill/>
    </fill>
    <fill>
      <patternFill patternType="gray125"/>
    </fill>
    <fill>
      <patternFill patternType="solid">
        <fgColor rgb="00C52031"/>
      </patternFill>
    </fill>
    <fill>
      <patternFill patternType="solid">
        <fgColor rgb="00FFFBEB"/>
      </patternFill>
    </fill>
    <fill>
      <patternFill patternType="solid">
        <fgColor rgb="00F9FAFB"/>
      </patternFill>
    </fill>
    <fill>
      <patternFill patternType="solid">
        <fgColor rgb="00FFFDF5"/>
      </patternFill>
    </fill>
    <fill>
      <patternFill patternType="solid">
        <fgColor rgb="001F2937"/>
      </patternFill>
    </fill>
    <fill>
      <patternFill patternType="solid">
        <fgColor rgb="00EFF6FF"/>
      </patternFill>
    </fill>
    <fill>
      <patternFill patternType="solid">
        <fgColor rgb="00ECFDF5"/>
      </patternFill>
    </fill>
    <fill>
      <patternFill patternType="solid">
        <fgColor rgb="00FEF2F2"/>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56">
    <xf numFmtId="0" fontId="0" fillId="0" borderId="0" pivotButton="0" quotePrefix="0" xfId="0"/>
    <xf numFmtId="0" fontId="1" fillId="0" borderId="0" pivotButton="0" quotePrefix="0" xfId="0"/>
    <xf numFmtId="0" fontId="2" fillId="0" borderId="0" applyAlignment="1" pivotButton="0" quotePrefix="0" xfId="0">
      <alignment horizontal="left" vertical="center" wrapText="1"/>
    </xf>
    <xf numFmtId="0" fontId="3" fillId="2" borderId="0" applyAlignment="1" pivotButton="0" quotePrefix="0" xfId="0">
      <alignment horizontal="left" vertical="center" wrapText="1"/>
    </xf>
    <xf numFmtId="0" fontId="4" fillId="0" borderId="0" applyAlignment="1" pivotButton="0" quotePrefix="0" xfId="0">
      <alignment horizontal="left" vertical="top" wrapText="1"/>
    </xf>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3" fillId="3" borderId="0" applyAlignment="1" pivotButton="0" quotePrefix="0" xfId="0">
      <alignment horizontal="left" vertical="center" wrapText="1"/>
    </xf>
    <xf numFmtId="0" fontId="4" fillId="4" borderId="0" applyAlignment="1" pivotButton="0" quotePrefix="0" xfId="0">
      <alignment horizontal="left" vertical="top" wrapText="1"/>
    </xf>
    <xf numFmtId="0" fontId="4" fillId="0" borderId="0" applyAlignment="1" pivotButton="0" quotePrefix="0" xfId="0">
      <alignment horizontal="center" vertical="center" wrapText="1"/>
    </xf>
    <xf numFmtId="0" fontId="5" fillId="4" borderId="1" applyAlignment="1" pivotButton="0" quotePrefix="0" xfId="0">
      <alignment horizontal="left" vertical="center" wrapText="1"/>
    </xf>
    <xf numFmtId="164" fontId="6" fillId="5" borderId="1" applyAlignment="1" applyProtection="1" pivotButton="0" quotePrefix="0" xfId="0">
      <alignment horizontal="center" vertical="center" wrapText="1"/>
      <protection locked="0" hidden="0"/>
    </xf>
    <xf numFmtId="164" fontId="6" fillId="4" borderId="1" applyAlignment="1" pivotButton="0" quotePrefix="0" xfId="0">
      <alignment horizontal="center" vertical="center" wrapText="1"/>
    </xf>
    <xf numFmtId="0" fontId="0" fillId="6" borderId="1" pivotButton="0" quotePrefix="0" xfId="0"/>
    <xf numFmtId="0" fontId="7" fillId="6" borderId="1" applyAlignment="1" pivotButton="0" quotePrefix="0" xfId="0">
      <alignment horizontal="center" vertical="center" wrapText="1"/>
    </xf>
    <xf numFmtId="0" fontId="5" fillId="7" borderId="1" applyAlignment="1" pivotButton="0" quotePrefix="0" xfId="0">
      <alignment horizontal="left" vertical="center" wrapText="1"/>
    </xf>
    <xf numFmtId="165" fontId="6" fillId="5" borderId="1" applyAlignment="1" applyProtection="1" pivotButton="0" quotePrefix="0" xfId="0">
      <alignment horizontal="right" vertical="center"/>
      <protection locked="0" hidden="0"/>
    </xf>
    <xf numFmtId="0" fontId="3" fillId="2" borderId="0" applyAlignment="1" pivotButton="0" quotePrefix="0" xfId="0">
      <alignment horizontal="left" vertical="top" wrapText="1"/>
    </xf>
    <xf numFmtId="0" fontId="6" fillId="0" borderId="1" applyAlignment="1" pivotButton="0" quotePrefix="0" xfId="0">
      <alignment horizontal="left" vertical="center" wrapText="1"/>
    </xf>
    <xf numFmtId="0" fontId="6" fillId="8" borderId="1" applyAlignment="1" pivotButton="0" quotePrefix="0" xfId="0">
      <alignment horizontal="left" vertical="center" wrapText="1"/>
    </xf>
    <xf numFmtId="165" fontId="6" fillId="8" borderId="1" applyAlignment="1" pivotButton="0" quotePrefix="0" xfId="0">
      <alignment horizontal="right" vertical="center"/>
    </xf>
    <xf numFmtId="0" fontId="5" fillId="8" borderId="1" applyAlignment="1" pivotButton="0" quotePrefix="0" xfId="0">
      <alignment horizontal="left" vertical="center" wrapText="1"/>
    </xf>
    <xf numFmtId="165" fontId="8" fillId="8" borderId="1" applyAlignment="1" pivotButton="0" quotePrefix="0" xfId="0">
      <alignment horizontal="right" vertical="center"/>
    </xf>
    <xf numFmtId="0" fontId="3" fillId="6" borderId="0" applyAlignment="1" pivotButton="0" quotePrefix="0" xfId="0">
      <alignment horizontal="left" vertical="top" wrapText="1"/>
    </xf>
    <xf numFmtId="0" fontId="5" fillId="9" borderId="1" applyAlignment="1" pivotButton="0" quotePrefix="0" xfId="0">
      <alignment horizontal="left" vertical="center" wrapText="1"/>
    </xf>
    <xf numFmtId="165" fontId="9" fillId="9" borderId="1" applyAlignment="1" pivotButton="0" quotePrefix="0" xfId="0">
      <alignment horizontal="right" vertical="center"/>
    </xf>
    <xf numFmtId="0" fontId="5" fillId="3" borderId="1" applyAlignment="1" pivotButton="0" quotePrefix="0" xfId="0">
      <alignment horizontal="left" vertical="center" wrapText="1"/>
    </xf>
    <xf numFmtId="165" fontId="5" fillId="3" borderId="1" applyAlignment="1" pivotButton="0" quotePrefix="0" xfId="0">
      <alignment horizontal="right" vertical="center"/>
    </xf>
    <xf numFmtId="165" fontId="5" fillId="4" borderId="1" applyAlignment="1" pivotButton="0" quotePrefix="0" xfId="0">
      <alignment horizontal="right" vertical="center"/>
    </xf>
    <xf numFmtId="0" fontId="7" fillId="6" borderId="1" applyAlignment="1" pivotButton="0" quotePrefix="0" xfId="0">
      <alignment horizontal="left" vertical="center" wrapText="1"/>
    </xf>
    <xf numFmtId="165" fontId="7" fillId="6" borderId="1" applyAlignment="1" pivotButton="0" quotePrefix="0" xfId="0">
      <alignment horizontal="right" vertical="center"/>
    </xf>
    <xf numFmtId="0" fontId="6" fillId="7" borderId="1" applyAlignment="1" pivotButton="0" quotePrefix="0" xfId="0">
      <alignment horizontal="left" vertical="center" wrapText="1"/>
    </xf>
    <xf numFmtId="165" fontId="6" fillId="7" borderId="1" applyAlignment="1" pivotButton="0" quotePrefix="0" xfId="0">
      <alignment horizontal="right" vertical="center"/>
    </xf>
    <xf numFmtId="0" fontId="4" fillId="4" borderId="1" applyAlignment="1" pivotButton="0" quotePrefix="0" xfId="0">
      <alignment horizontal="left" vertical="center" wrapText="1"/>
    </xf>
    <xf numFmtId="0" fontId="4" fillId="4" borderId="1" applyAlignment="1" pivotButton="0" quotePrefix="0" xfId="0">
      <alignment horizontal="center" vertical="center" wrapText="1"/>
    </xf>
    <xf numFmtId="0" fontId="10" fillId="3" borderId="1" applyAlignment="1" pivotButton="0" quotePrefix="0" xfId="0">
      <alignment horizontal="center" vertical="center" wrapText="1"/>
    </xf>
    <xf numFmtId="165" fontId="10" fillId="3" borderId="1" applyAlignment="1" pivotButton="0" quotePrefix="0" xfId="0">
      <alignment horizontal="center" vertical="center" wrapText="1"/>
    </xf>
    <xf numFmtId="0" fontId="9" fillId="7" borderId="1" applyAlignment="1" pivotButton="0" quotePrefix="0" xfId="0">
      <alignment horizontal="center" vertical="center" wrapText="1"/>
    </xf>
    <xf numFmtId="165" fontId="9" fillId="7" borderId="1" applyAlignment="1" pivotButton="0" quotePrefix="0" xfId="0">
      <alignment horizontal="center" vertical="center" wrapText="1"/>
    </xf>
    <xf numFmtId="0" fontId="4" fillId="8" borderId="0" applyAlignment="1" pivotButton="0" quotePrefix="0" xfId="0">
      <alignment horizontal="left" vertical="top" wrapText="1"/>
    </xf>
    <xf numFmtId="165" fontId="9" fillId="3" borderId="1" applyAlignment="1" pivotButton="0" quotePrefix="0" xfId="0">
      <alignment horizontal="right" vertical="center"/>
    </xf>
    <xf numFmtId="0" fontId="9" fillId="3" borderId="1" applyAlignment="1" pivotButton="0" quotePrefix="0" xfId="0">
      <alignment horizontal="center" vertical="center" wrapText="1"/>
    </xf>
    <xf numFmtId="0" fontId="7" fillId="2" borderId="1" applyAlignment="1" pivotButton="0" quotePrefix="0" xfId="0">
      <alignment horizontal="center" vertical="center" wrapText="1"/>
    </xf>
    <xf numFmtId="0" fontId="6" fillId="5" borderId="1" applyAlignment="1" applyProtection="1" pivotButton="0" quotePrefix="0" xfId="0">
      <alignment horizontal="left" vertical="center" wrapText="1"/>
      <protection locked="0" hidden="0"/>
    </xf>
    <xf numFmtId="3" fontId="6" fillId="4" borderId="1" applyAlignment="1" pivotButton="0" quotePrefix="0" xfId="0">
      <alignment horizontal="center" vertical="center" wrapText="1"/>
    </xf>
    <xf numFmtId="0" fontId="6" fillId="5" borderId="1" applyAlignment="1" applyProtection="1" pivotButton="0" quotePrefix="0" xfId="0">
      <alignment horizontal="center" vertical="center" wrapText="1"/>
      <protection locked="0" hidden="0"/>
    </xf>
    <xf numFmtId="0" fontId="6" fillId="4" borderId="1" applyAlignment="1" pivotButton="0" quotePrefix="0" xfId="0">
      <alignment horizontal="center" vertical="center" wrapText="1"/>
    </xf>
    <xf numFmtId="0" fontId="0" fillId="8" borderId="1" pivotButton="0" quotePrefix="0" xfId="0"/>
    <xf numFmtId="0" fontId="6" fillId="4" borderId="1" applyAlignment="1" pivotButton="0" quotePrefix="0" xfId="0">
      <alignment horizontal="left" vertical="center" wrapText="1"/>
    </xf>
    <xf numFmtId="0" fontId="4" fillId="7" borderId="0" applyAlignment="1" pivotButton="0" quotePrefix="0" xfId="0">
      <alignment horizontal="left" vertical="top" wrapText="1"/>
    </xf>
    <xf numFmtId="0" fontId="0" fillId="9" borderId="1" pivotButton="0" quotePrefix="0" xfId="0"/>
    <xf numFmtId="0" fontId="4" fillId="3" borderId="0" applyAlignment="1" pivotButton="0" quotePrefix="0" xfId="0">
      <alignment horizontal="left" vertical="top" wrapText="1"/>
    </xf>
    <xf numFmtId="0" fontId="5" fillId="0" borderId="1" applyAlignment="1" pivotButton="0" quotePrefix="0" xfId="0">
      <alignment horizontal="left" vertical="top" wrapText="1"/>
    </xf>
    <xf numFmtId="0" fontId="6" fillId="0" borderId="1" applyAlignment="1" pivotButton="0" quotePrefix="0" xfId="0">
      <alignment horizontal="left" vertical="top" wrapText="1"/>
    </xf>
    <xf numFmtId="0" fontId="4" fillId="0" borderId="1" applyAlignment="1" pivotButton="0" quotePrefix="0" xfId="0">
      <alignment horizontal="left" vertical="top" wrapText="1"/>
    </xf>
    <xf numFmtId="165" fontId="6" fillId="0"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52031"/>
    <outlinePr summaryBelow="1" summaryRight="1"/>
    <pageSetUpPr/>
  </sheetPr>
  <dimension ref="B2:C24"/>
  <sheetViews>
    <sheetView showGridLines="0" workbookViewId="0">
      <selection activeCell="A1" sqref="A1"/>
    </sheetView>
  </sheetViews>
  <sheetFormatPr baseColWidth="8" defaultRowHeight="15"/>
  <cols>
    <col width="3" customWidth="1" min="1" max="1"/>
    <col width="40" customWidth="1" min="2" max="2"/>
    <col width="68" customWidth="1" min="3" max="3"/>
    <col width="10" customWidth="1" min="4" max="4"/>
  </cols>
  <sheetData>
    <row r="2" ht="30" customHeight="1">
      <c r="B2" s="1" t="inlineStr">
        <is>
          <t>Cash Flow Management Template</t>
        </is>
      </c>
    </row>
    <row r="3" ht="20" customHeight="1">
      <c r="B3" s="2" t="inlineStr">
        <is>
          <t>A 13-week forecast that names the week you run short, while there is still time to act.</t>
        </is>
      </c>
    </row>
    <row r="5" ht="24" customHeight="1">
      <c r="B5" s="3" t="inlineStr">
        <is>
          <t xml:space="preserve">  This is not a cash flow statement</t>
        </is>
      </c>
    </row>
    <row r="6" ht="58" customHeight="1">
      <c r="B6" s="4" t="inlineStr">
        <is>
          <t>A cash flow statement is prepared after the period, for the auditor, the bank or a filing. It explains what already happened to your cash. This template does the opposite job: it looks forward, week by week, and tells you whether you can meet what is due. If you need the statement itself, our blog covers the three sections and both methods.</t>
        </is>
      </c>
    </row>
    <row r="8" ht="24" customHeight="1">
      <c r="B8" s="3" t="inlineStr">
        <is>
          <t xml:space="preserve">  How to use it</t>
        </is>
      </c>
    </row>
    <row r="9" ht="42" customHeight="1">
      <c r="B9" s="5" t="inlineStr">
        <is>
          <t>1. Fill the Receivables sheet</t>
        </is>
      </c>
      <c r="C9" s="6" t="inlineStr">
        <is>
          <t>Every invoice a customer still owes you. In the Expected week column pick the week you REALISTICALLY expect the money, not the week it is contractually due. That column feeds the forecast directly, so it is the one that decides whether any of this is honest.</t>
        </is>
      </c>
    </row>
    <row r="10" ht="42" customHeight="1">
      <c r="B10" s="5" t="inlineStr">
        <is>
          <t>2. Fill the Payables sheet</t>
        </is>
      </c>
      <c r="C10" s="6" t="inlineStr">
        <is>
          <t>Everything you owe. Mark whether the supplier is a registered micro or small enterprise: ask for their Udyam Registration Number and check it at udyamregistration.gov.in. Set an Expected week for each bill too: MSE bills flow into the committed block of the forecast and everything else into the discretionary block, automatically.</t>
        </is>
      </c>
    </row>
    <row r="11" ht="42" customHeight="1">
      <c r="B11" s="5" t="inlineStr">
        <is>
          <t>3. Enter your opening bank balance</t>
        </is>
      </c>
      <c r="C11" s="6" t="inlineStr">
        <is>
          <t>On the 13-Week Forecast, cell C8. Use the actual cleared balance across your accounts, not the passbook figure with uncleared cheques in it.</t>
        </is>
      </c>
    </row>
    <row r="12" ht="42" customHeight="1">
      <c r="B12" s="5" t="inlineStr">
        <is>
          <t>4. Fill the weekly rows</t>
        </is>
      </c>
      <c r="C12" s="6" t="inlineStr">
        <is>
          <t>Yellow cells only. Green rows fill themselves from the two registers. Committed rows are dates you cannot move; discretionary rows are dates you can.</t>
        </is>
      </c>
    </row>
    <row r="13" ht="42" customHeight="1">
      <c r="B13" s="5" t="inlineStr">
        <is>
          <t>5. Read the two numbers at the bottom</t>
        </is>
      </c>
      <c r="C13" s="6" t="inlineStr">
        <is>
          <t>The first week your balance goes negative, and the lowest balance you reach. Those are the only two outputs that matter.</t>
        </is>
      </c>
    </row>
    <row r="14" ht="42" customHeight="1">
      <c r="B14" s="5" t="inlineStr">
        <is>
          <t>6. Re-run it every Monday</t>
        </is>
      </c>
      <c r="C14" s="6" t="inlineStr">
        <is>
          <t>Roll the window forward one week. A forecast you update weekly is worth more than a perfect one built once.</t>
        </is>
      </c>
    </row>
    <row r="16" ht="24" customHeight="1">
      <c r="B16" s="3" t="inlineStr">
        <is>
          <t xml:space="preserve">  Why committed and discretionary are split</t>
        </is>
      </c>
    </row>
    <row r="17" ht="64" customHeight="1">
      <c r="B17" s="4" t="inlineStr">
        <is>
          <t>Money leaving an Indian business lands on dates you do not control - salaries, PF and ESI, GST, TDS, rent, EMIs. Money arriving depends on when a customer chooses to pay. That mismatch is why a profitable business can still fail to clear a payroll in a given week. Splitting the two tells you which problem you have: if the balance survives the committed rows but not the discretionary ones, you have a sequencing problem, not a solvency problem.</t>
        </is>
      </c>
    </row>
    <row r="19" ht="24" customHeight="1">
      <c r="B19" s="7" t="inlineStr">
        <is>
          <t xml:space="preserve">  One rule worth knowing before you decide who waits</t>
        </is>
      </c>
    </row>
    <row r="20" ht="78" customHeight="1">
      <c r="B20" s="4" t="inlineStr">
        <is>
          <t>If a supplier is a registered micro or small enterprise, paying late is not free, and the deadline is shorter than most buyers assume. Under the MSMED Act 2006 payment is due on the date agreed in writing; where nothing was agreed in writing it is due within fifteen days of acceptance (s.2(b) and s.15). A written agreement can extend that but never past forty-five days. Miss it and you owe compound interest, with monthly rests, at three times the RBI bank rate (s.16), and that interest is not allowed as a deduction when computing income (s.23). That is why the Payables sheet asks whether each supplier is an MSE, and why those rows sit in the committed block.</t>
        </is>
      </c>
    </row>
    <row r="22" ht="30" customHeight="1">
      <c r="B22" s="8" t="inlineStr">
        <is>
          <t>Yellow cells are yours to fill. Every other cell is a formula and is locked - no password, just a guard against overwriting the calculations.</t>
        </is>
      </c>
    </row>
    <row r="24">
      <c r="B24" s="9" t="inlineStr">
        <is>
          <t>Powered by Petpooja Invoice  |  getinvoice@petpooja.com  |  +91-92279 80766</t>
        </is>
      </c>
    </row>
  </sheetData>
  <mergeCells count="11">
    <mergeCell ref="B6:C6"/>
    <mergeCell ref="B24:C24"/>
    <mergeCell ref="B2:C2"/>
    <mergeCell ref="B16:C16"/>
    <mergeCell ref="B3:C3"/>
    <mergeCell ref="B5:C5"/>
    <mergeCell ref="B19:C19"/>
    <mergeCell ref="B20:C20"/>
    <mergeCell ref="B22:C22"/>
    <mergeCell ref="B17:C17"/>
    <mergeCell ref="B8:C8"/>
  </mergeCells>
  <pageMargins left="0.75" right="0.75" top="1" bottom="1" header="0.5" footer="0.5"/>
</worksheet>
</file>

<file path=xl/worksheets/sheet2.xml><?xml version="1.0" encoding="utf-8"?>
<worksheet xmlns="http://schemas.openxmlformats.org/spreadsheetml/2006/main">
  <sheetPr>
    <tabColor rgb="00C52031"/>
    <outlinePr summaryBelow="1" summaryRight="1"/>
    <pageSetUpPr/>
  </sheetPr>
  <dimension ref="A1:O49"/>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3" customWidth="1" min="1" max="1"/>
    <col width="34"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3" customWidth="1" min="16" max="16"/>
  </cols>
  <sheetData>
    <row r="1"/>
    <row r="2" ht="30" customHeight="1">
      <c r="B2" s="1" t="inlineStr">
        <is>
          <t>13-Week Cash Flow Forecast</t>
        </is>
      </c>
    </row>
    <row r="3">
      <c r="B3" s="2" t="inlineStr">
        <is>
          <t>Fill the yellow cells. Everything else calculates.</t>
        </is>
      </c>
    </row>
    <row r="4"/>
    <row r="5" ht="20" customHeight="1">
      <c r="B5" s="10" t="inlineStr">
        <is>
          <t>Week beginning</t>
        </is>
      </c>
      <c r="C5" s="11">
        <f>TODAY()</f>
        <v/>
      </c>
      <c r="D5" s="12">
        <f>C5+7</f>
        <v/>
      </c>
      <c r="E5" s="12">
        <f>D5+7</f>
        <v/>
      </c>
      <c r="F5" s="12">
        <f>E5+7</f>
        <v/>
      </c>
      <c r="G5" s="12">
        <f>F5+7</f>
        <v/>
      </c>
      <c r="H5" s="12">
        <f>G5+7</f>
        <v/>
      </c>
      <c r="I5" s="12">
        <f>H5+7</f>
        <v/>
      </c>
      <c r="J5" s="12">
        <f>I5+7</f>
        <v/>
      </c>
      <c r="K5" s="12">
        <f>J5+7</f>
        <v/>
      </c>
      <c r="L5" s="12">
        <f>K5+7</f>
        <v/>
      </c>
      <c r="M5" s="12">
        <f>L5+7</f>
        <v/>
      </c>
      <c r="N5" s="12">
        <f>M5+7</f>
        <v/>
      </c>
      <c r="O5" s="12">
        <f>N5+7</f>
        <v/>
      </c>
    </row>
    <row r="6">
      <c r="B6" s="13" t="inlineStr"/>
      <c r="C6" s="14" t="inlineStr">
        <is>
          <t>Wk 1</t>
        </is>
      </c>
      <c r="D6" s="14" t="inlineStr">
        <is>
          <t>Wk 2</t>
        </is>
      </c>
      <c r="E6" s="14" t="inlineStr">
        <is>
          <t>Wk 3</t>
        </is>
      </c>
      <c r="F6" s="14" t="inlineStr">
        <is>
          <t>Wk 4</t>
        </is>
      </c>
      <c r="G6" s="14" t="inlineStr">
        <is>
          <t>Wk 5</t>
        </is>
      </c>
      <c r="H6" s="14" t="inlineStr">
        <is>
          <t>Wk 6</t>
        </is>
      </c>
      <c r="I6" s="14" t="inlineStr">
        <is>
          <t>Wk 7</t>
        </is>
      </c>
      <c r="J6" s="14" t="inlineStr">
        <is>
          <t>Wk 8</t>
        </is>
      </c>
      <c r="K6" s="14" t="inlineStr">
        <is>
          <t>Wk 9</t>
        </is>
      </c>
      <c r="L6" s="14" t="inlineStr">
        <is>
          <t>Wk 10</t>
        </is>
      </c>
      <c r="M6" s="14" t="inlineStr">
        <is>
          <t>Wk 11</t>
        </is>
      </c>
      <c r="N6" s="14" t="inlineStr">
        <is>
          <t>Wk 12</t>
        </is>
      </c>
      <c r="O6" s="14" t="inlineStr">
        <is>
          <t>Wk 13</t>
        </is>
      </c>
    </row>
    <row r="7"/>
    <row r="8">
      <c r="B8" s="15" t="inlineStr">
        <is>
          <t>Opening balance</t>
        </is>
      </c>
      <c r="C8" s="16" t="n">
        <v>0</v>
      </c>
    </row>
    <row r="9"/>
    <row r="10" ht="22" customHeight="1">
      <c r="B10" s="17" t="inlineStr">
        <is>
          <t xml:space="preserve">  MONEY IN</t>
        </is>
      </c>
    </row>
    <row r="11">
      <c r="B11" s="18" t="inlineStr">
        <is>
          <t>Cash and counter sales</t>
        </is>
      </c>
      <c r="C11" s="16" t="n"/>
      <c r="D11" s="16" t="n"/>
      <c r="E11" s="16" t="n"/>
      <c r="F11" s="16" t="n"/>
      <c r="G11" s="16" t="n"/>
      <c r="H11" s="16" t="n"/>
      <c r="I11" s="16" t="n"/>
      <c r="J11" s="16" t="n"/>
      <c r="K11" s="16" t="n"/>
      <c r="L11" s="16" t="n"/>
      <c r="M11" s="16" t="n"/>
      <c r="N11" s="16" t="n"/>
      <c r="O11" s="16" t="n"/>
    </row>
    <row r="12">
      <c r="B12" s="18" t="inlineStr">
        <is>
          <t>Card, UPI and wallet settlements</t>
        </is>
      </c>
      <c r="C12" s="16" t="n"/>
      <c r="D12" s="16" t="n"/>
      <c r="E12" s="16" t="n"/>
      <c r="F12" s="16" t="n"/>
      <c r="G12" s="16" t="n"/>
      <c r="H12" s="16" t="n"/>
      <c r="I12" s="16" t="n"/>
      <c r="J12" s="16" t="n"/>
      <c r="K12" s="16" t="n"/>
      <c r="L12" s="16" t="n"/>
      <c r="M12" s="16" t="n"/>
      <c r="N12" s="16" t="n"/>
      <c r="O12" s="16" t="n"/>
    </row>
    <row r="13">
      <c r="B13" s="19" t="inlineStr">
        <is>
          <t>Customer receipts (pulled from Receivables)</t>
        </is>
      </c>
      <c r="C13" s="20">
        <f>SUMIFS(Receivables!$F$6:$F$35,Receivables!$H$6:$H$35,C$6)</f>
        <v/>
      </c>
      <c r="D13" s="20">
        <f>SUMIFS(Receivables!$F$6:$F$35,Receivables!$H$6:$H$35,D$6)</f>
        <v/>
      </c>
      <c r="E13" s="20">
        <f>SUMIFS(Receivables!$F$6:$F$35,Receivables!$H$6:$H$35,E$6)</f>
        <v/>
      </c>
      <c r="F13" s="20">
        <f>SUMIFS(Receivables!$F$6:$F$35,Receivables!$H$6:$H$35,F$6)</f>
        <v/>
      </c>
      <c r="G13" s="20">
        <f>SUMIFS(Receivables!$F$6:$F$35,Receivables!$H$6:$H$35,G$6)</f>
        <v/>
      </c>
      <c r="H13" s="20">
        <f>SUMIFS(Receivables!$F$6:$F$35,Receivables!$H$6:$H$35,H$6)</f>
        <v/>
      </c>
      <c r="I13" s="20">
        <f>SUMIFS(Receivables!$F$6:$F$35,Receivables!$H$6:$H$35,I$6)</f>
        <v/>
      </c>
      <c r="J13" s="20">
        <f>SUMIFS(Receivables!$F$6:$F$35,Receivables!$H$6:$H$35,J$6)</f>
        <v/>
      </c>
      <c r="K13" s="20">
        <f>SUMIFS(Receivables!$F$6:$F$35,Receivables!$H$6:$H$35,K$6)</f>
        <v/>
      </c>
      <c r="L13" s="20">
        <f>SUMIFS(Receivables!$F$6:$F$35,Receivables!$H$6:$H$35,L$6)</f>
        <v/>
      </c>
      <c r="M13" s="20">
        <f>SUMIFS(Receivables!$F$6:$F$35,Receivables!$H$6:$H$35,M$6)</f>
        <v/>
      </c>
      <c r="N13" s="20">
        <f>SUMIFS(Receivables!$F$6:$F$35,Receivables!$H$6:$H$35,N$6)</f>
        <v/>
      </c>
      <c r="O13" s="20">
        <f>SUMIFS(Receivables!$F$6:$F$35,Receivables!$H$6:$H$35,O$6)</f>
        <v/>
      </c>
    </row>
    <row r="14">
      <c r="B14" s="18" t="inlineStr">
        <is>
          <t>Other receipts</t>
        </is>
      </c>
      <c r="C14" s="16" t="n"/>
      <c r="D14" s="16" t="n"/>
      <c r="E14" s="16" t="n"/>
      <c r="F14" s="16" t="n"/>
      <c r="G14" s="16" t="n"/>
      <c r="H14" s="16" t="n"/>
      <c r="I14" s="16" t="n"/>
      <c r="J14" s="16" t="n"/>
      <c r="K14" s="16" t="n"/>
      <c r="L14" s="16" t="n"/>
      <c r="M14" s="16" t="n"/>
      <c r="N14" s="16" t="n"/>
      <c r="O14" s="16" t="n"/>
    </row>
    <row r="15">
      <c r="B15" s="21" t="inlineStr">
        <is>
          <t>Total in</t>
        </is>
      </c>
      <c r="C15" s="22">
        <f>SUM(C11:C14)</f>
        <v/>
      </c>
      <c r="D15" s="22">
        <f>SUM(D11:D14)</f>
        <v/>
      </c>
      <c r="E15" s="22">
        <f>SUM(E11:E14)</f>
        <v/>
      </c>
      <c r="F15" s="22">
        <f>SUM(F11:F14)</f>
        <v/>
      </c>
      <c r="G15" s="22">
        <f>SUM(G11:G14)</f>
        <v/>
      </c>
      <c r="H15" s="22">
        <f>SUM(H11:H14)</f>
        <v/>
      </c>
      <c r="I15" s="22">
        <f>SUM(I11:I14)</f>
        <v/>
      </c>
      <c r="J15" s="22">
        <f>SUM(J11:J14)</f>
        <v/>
      </c>
      <c r="K15" s="22">
        <f>SUM(K11:K14)</f>
        <v/>
      </c>
      <c r="L15" s="22">
        <f>SUM(L11:L14)</f>
        <v/>
      </c>
      <c r="M15" s="22">
        <f>SUM(M11:M14)</f>
        <v/>
      </c>
      <c r="N15" s="22">
        <f>SUM(N11:N14)</f>
        <v/>
      </c>
      <c r="O15" s="22">
        <f>SUM(O11:O14)</f>
        <v/>
      </c>
    </row>
    <row r="16"/>
    <row r="17" ht="22" customHeight="1">
      <c r="B17" s="23" t="inlineStr">
        <is>
          <t xml:space="preserve">  COMMITTED OUT   -   dates you do not control</t>
        </is>
      </c>
    </row>
    <row r="18">
      <c r="B18" s="18" t="inlineStr">
        <is>
          <t>Salaries and wages</t>
        </is>
      </c>
      <c r="C18" s="16" t="n"/>
      <c r="D18" s="16" t="n"/>
      <c r="E18" s="16" t="n"/>
      <c r="F18" s="16" t="n"/>
      <c r="G18" s="16" t="n"/>
      <c r="H18" s="16" t="n"/>
      <c r="I18" s="16" t="n"/>
      <c r="J18" s="16" t="n"/>
      <c r="K18" s="16" t="n"/>
      <c r="L18" s="16" t="n"/>
      <c r="M18" s="16" t="n"/>
      <c r="N18" s="16" t="n"/>
      <c r="O18" s="16" t="n"/>
    </row>
    <row r="19">
      <c r="B19" s="18" t="inlineStr">
        <is>
          <t>PF and ESI</t>
        </is>
      </c>
      <c r="C19" s="16" t="n"/>
      <c r="D19" s="16" t="n"/>
      <c r="E19" s="16" t="n"/>
      <c r="F19" s="16" t="n"/>
      <c r="G19" s="16" t="n"/>
      <c r="H19" s="16" t="n"/>
      <c r="I19" s="16" t="n"/>
      <c r="J19" s="16" t="n"/>
      <c r="K19" s="16" t="n"/>
      <c r="L19" s="16" t="n"/>
      <c r="M19" s="16" t="n"/>
      <c r="N19" s="16" t="n"/>
      <c r="O19" s="16" t="n"/>
    </row>
    <row r="20">
      <c r="B20" s="18" t="inlineStr">
        <is>
          <t>GST payment</t>
        </is>
      </c>
      <c r="C20" s="16" t="n"/>
      <c r="D20" s="16" t="n"/>
      <c r="E20" s="16" t="n"/>
      <c r="F20" s="16" t="n"/>
      <c r="G20" s="16" t="n"/>
      <c r="H20" s="16" t="n"/>
      <c r="I20" s="16" t="n"/>
      <c r="J20" s="16" t="n"/>
      <c r="K20" s="16" t="n"/>
      <c r="L20" s="16" t="n"/>
      <c r="M20" s="16" t="n"/>
      <c r="N20" s="16" t="n"/>
      <c r="O20" s="16" t="n"/>
    </row>
    <row r="21">
      <c r="B21" s="18" t="inlineStr">
        <is>
          <t>TDS</t>
        </is>
      </c>
      <c r="C21" s="16" t="n"/>
      <c r="D21" s="16" t="n"/>
      <c r="E21" s="16" t="n"/>
      <c r="F21" s="16" t="n"/>
      <c r="G21" s="16" t="n"/>
      <c r="H21" s="16" t="n"/>
      <c r="I21" s="16" t="n"/>
      <c r="J21" s="16" t="n"/>
      <c r="K21" s="16" t="n"/>
      <c r="L21" s="16" t="n"/>
      <c r="M21" s="16" t="n"/>
      <c r="N21" s="16" t="n"/>
      <c r="O21" s="16" t="n"/>
    </row>
    <row r="22">
      <c r="B22" s="18" t="inlineStr">
        <is>
          <t>Rent</t>
        </is>
      </c>
      <c r="C22" s="16" t="n"/>
      <c r="D22" s="16" t="n"/>
      <c r="E22" s="16" t="n"/>
      <c r="F22" s="16" t="n"/>
      <c r="G22" s="16" t="n"/>
      <c r="H22" s="16" t="n"/>
      <c r="I22" s="16" t="n"/>
      <c r="J22" s="16" t="n"/>
      <c r="K22" s="16" t="n"/>
      <c r="L22" s="16" t="n"/>
      <c r="M22" s="16" t="n"/>
      <c r="N22" s="16" t="n"/>
      <c r="O22" s="16" t="n"/>
    </row>
    <row r="23">
      <c r="B23" s="18" t="inlineStr">
        <is>
          <t>Loan or EMI</t>
        </is>
      </c>
      <c r="C23" s="16" t="n"/>
      <c r="D23" s="16" t="n"/>
      <c r="E23" s="16" t="n"/>
      <c r="F23" s="16" t="n"/>
      <c r="G23" s="16" t="n"/>
      <c r="H23" s="16" t="n"/>
      <c r="I23" s="16" t="n"/>
      <c r="J23" s="16" t="n"/>
      <c r="K23" s="16" t="n"/>
      <c r="L23" s="16" t="n"/>
      <c r="M23" s="16" t="n"/>
      <c r="N23" s="16" t="n"/>
      <c r="O23" s="16" t="n"/>
    </row>
    <row r="24">
      <c r="B24" s="19" t="inlineStr">
        <is>
          <t>Micro / small suppliers (pulled from Payables)</t>
        </is>
      </c>
      <c r="C24" s="20">
        <f>SUMIFS(Payables!$F$8:$F$37,Payables!$J$8:$J$37,C$6,Payables!$G$8:$G$37,"Yes")</f>
        <v/>
      </c>
      <c r="D24" s="20">
        <f>SUMIFS(Payables!$F$8:$F$37,Payables!$J$8:$J$37,D$6,Payables!$G$8:$G$37,"Yes")</f>
        <v/>
      </c>
      <c r="E24" s="20">
        <f>SUMIFS(Payables!$F$8:$F$37,Payables!$J$8:$J$37,E$6,Payables!$G$8:$G$37,"Yes")</f>
        <v/>
      </c>
      <c r="F24" s="20">
        <f>SUMIFS(Payables!$F$8:$F$37,Payables!$J$8:$J$37,F$6,Payables!$G$8:$G$37,"Yes")</f>
        <v/>
      </c>
      <c r="G24" s="20">
        <f>SUMIFS(Payables!$F$8:$F$37,Payables!$J$8:$J$37,G$6,Payables!$G$8:$G$37,"Yes")</f>
        <v/>
      </c>
      <c r="H24" s="20">
        <f>SUMIFS(Payables!$F$8:$F$37,Payables!$J$8:$J$37,H$6,Payables!$G$8:$G$37,"Yes")</f>
        <v/>
      </c>
      <c r="I24" s="20">
        <f>SUMIFS(Payables!$F$8:$F$37,Payables!$J$8:$J$37,I$6,Payables!$G$8:$G$37,"Yes")</f>
        <v/>
      </c>
      <c r="J24" s="20">
        <f>SUMIFS(Payables!$F$8:$F$37,Payables!$J$8:$J$37,J$6,Payables!$G$8:$G$37,"Yes")</f>
        <v/>
      </c>
      <c r="K24" s="20">
        <f>SUMIFS(Payables!$F$8:$F$37,Payables!$J$8:$J$37,K$6,Payables!$G$8:$G$37,"Yes")</f>
        <v/>
      </c>
      <c r="L24" s="20">
        <f>SUMIFS(Payables!$F$8:$F$37,Payables!$J$8:$J$37,L$6,Payables!$G$8:$G$37,"Yes")</f>
        <v/>
      </c>
      <c r="M24" s="20">
        <f>SUMIFS(Payables!$F$8:$F$37,Payables!$J$8:$J$37,M$6,Payables!$G$8:$G$37,"Yes")</f>
        <v/>
      </c>
      <c r="N24" s="20">
        <f>SUMIFS(Payables!$F$8:$F$37,Payables!$J$8:$J$37,N$6,Payables!$G$8:$G$37,"Yes")</f>
        <v/>
      </c>
      <c r="O24" s="20">
        <f>SUMIFS(Payables!$F$8:$F$37,Payables!$J$8:$J$37,O$6,Payables!$G$8:$G$37,"Yes")</f>
        <v/>
      </c>
    </row>
    <row r="25">
      <c r="B25" s="24" t="inlineStr">
        <is>
          <t>Total committed</t>
        </is>
      </c>
      <c r="C25" s="25">
        <f>SUM(C18:C24)</f>
        <v/>
      </c>
      <c r="D25" s="25">
        <f>SUM(D18:D24)</f>
        <v/>
      </c>
      <c r="E25" s="25">
        <f>SUM(E18:E24)</f>
        <v/>
      </c>
      <c r="F25" s="25">
        <f>SUM(F18:F24)</f>
        <v/>
      </c>
      <c r="G25" s="25">
        <f>SUM(G18:G24)</f>
        <v/>
      </c>
      <c r="H25" s="25">
        <f>SUM(H18:H24)</f>
        <v/>
      </c>
      <c r="I25" s="25">
        <f>SUM(I18:I24)</f>
        <v/>
      </c>
      <c r="J25" s="25">
        <f>SUM(J18:J24)</f>
        <v/>
      </c>
      <c r="K25" s="25">
        <f>SUM(K18:K24)</f>
        <v/>
      </c>
      <c r="L25" s="25">
        <f>SUM(L18:L24)</f>
        <v/>
      </c>
      <c r="M25" s="25">
        <f>SUM(M18:M24)</f>
        <v/>
      </c>
      <c r="N25" s="25">
        <f>SUM(N18:N24)</f>
        <v/>
      </c>
      <c r="O25" s="25">
        <f>SUM(O18:O24)</f>
        <v/>
      </c>
    </row>
    <row r="26"/>
    <row r="27" ht="22" customHeight="1">
      <c r="B27" s="17" t="inlineStr">
        <is>
          <t xml:space="preserve">  DISCRETIONARY OUT   -   dates you can move</t>
        </is>
      </c>
    </row>
    <row r="28">
      <c r="B28" s="19" t="inlineStr">
        <is>
          <t>Other suppliers (pulled from Payables)</t>
        </is>
      </c>
      <c r="C28" s="20">
        <f>SUMIFS(Payables!$F$8:$F$37,Payables!$J$8:$J$37,C$6,Payables!$G$8:$G$37,"&lt;&gt;Yes")</f>
        <v/>
      </c>
      <c r="D28" s="20">
        <f>SUMIFS(Payables!$F$8:$F$37,Payables!$J$8:$J$37,D$6,Payables!$G$8:$G$37,"&lt;&gt;Yes")</f>
        <v/>
      </c>
      <c r="E28" s="20">
        <f>SUMIFS(Payables!$F$8:$F$37,Payables!$J$8:$J$37,E$6,Payables!$G$8:$G$37,"&lt;&gt;Yes")</f>
        <v/>
      </c>
      <c r="F28" s="20">
        <f>SUMIFS(Payables!$F$8:$F$37,Payables!$J$8:$J$37,F$6,Payables!$G$8:$G$37,"&lt;&gt;Yes")</f>
        <v/>
      </c>
      <c r="G28" s="20">
        <f>SUMIFS(Payables!$F$8:$F$37,Payables!$J$8:$J$37,G$6,Payables!$G$8:$G$37,"&lt;&gt;Yes")</f>
        <v/>
      </c>
      <c r="H28" s="20">
        <f>SUMIFS(Payables!$F$8:$F$37,Payables!$J$8:$J$37,H$6,Payables!$G$8:$G$37,"&lt;&gt;Yes")</f>
        <v/>
      </c>
      <c r="I28" s="20">
        <f>SUMIFS(Payables!$F$8:$F$37,Payables!$J$8:$J$37,I$6,Payables!$G$8:$G$37,"&lt;&gt;Yes")</f>
        <v/>
      </c>
      <c r="J28" s="20">
        <f>SUMIFS(Payables!$F$8:$F$37,Payables!$J$8:$J$37,J$6,Payables!$G$8:$G$37,"&lt;&gt;Yes")</f>
        <v/>
      </c>
      <c r="K28" s="20">
        <f>SUMIFS(Payables!$F$8:$F$37,Payables!$J$8:$J$37,K$6,Payables!$G$8:$G$37,"&lt;&gt;Yes")</f>
        <v/>
      </c>
      <c r="L28" s="20">
        <f>SUMIFS(Payables!$F$8:$F$37,Payables!$J$8:$J$37,L$6,Payables!$G$8:$G$37,"&lt;&gt;Yes")</f>
        <v/>
      </c>
      <c r="M28" s="20">
        <f>SUMIFS(Payables!$F$8:$F$37,Payables!$J$8:$J$37,M$6,Payables!$G$8:$G$37,"&lt;&gt;Yes")</f>
        <v/>
      </c>
      <c r="N28" s="20">
        <f>SUMIFS(Payables!$F$8:$F$37,Payables!$J$8:$J$37,N$6,Payables!$G$8:$G$37,"&lt;&gt;Yes")</f>
        <v/>
      </c>
      <c r="O28" s="20">
        <f>SUMIFS(Payables!$F$8:$F$37,Payables!$J$8:$J$37,O$6,Payables!$G$8:$G$37,"&lt;&gt;Yes")</f>
        <v/>
      </c>
    </row>
    <row r="29">
      <c r="B29" s="18" t="inlineStr">
        <is>
          <t>Marketing</t>
        </is>
      </c>
      <c r="C29" s="16" t="n"/>
      <c r="D29" s="16" t="n"/>
      <c r="E29" s="16" t="n"/>
      <c r="F29" s="16" t="n"/>
      <c r="G29" s="16" t="n"/>
      <c r="H29" s="16" t="n"/>
      <c r="I29" s="16" t="n"/>
      <c r="J29" s="16" t="n"/>
      <c r="K29" s="16" t="n"/>
      <c r="L29" s="16" t="n"/>
      <c r="M29" s="16" t="n"/>
      <c r="N29" s="16" t="n"/>
      <c r="O29" s="16" t="n"/>
    </row>
    <row r="30">
      <c r="B30" s="18" t="inlineStr">
        <is>
          <t>Repairs and maintenance</t>
        </is>
      </c>
      <c r="C30" s="16" t="n"/>
      <c r="D30" s="16" t="n"/>
      <c r="E30" s="16" t="n"/>
      <c r="F30" s="16" t="n"/>
      <c r="G30" s="16" t="n"/>
      <c r="H30" s="16" t="n"/>
      <c r="I30" s="16" t="n"/>
      <c r="J30" s="16" t="n"/>
      <c r="K30" s="16" t="n"/>
      <c r="L30" s="16" t="n"/>
      <c r="M30" s="16" t="n"/>
      <c r="N30" s="16" t="n"/>
      <c r="O30" s="16" t="n"/>
    </row>
    <row r="31">
      <c r="B31" s="18" t="inlineStr">
        <is>
          <t>Owner drawings</t>
        </is>
      </c>
      <c r="C31" s="16" t="n"/>
      <c r="D31" s="16" t="n"/>
      <c r="E31" s="16" t="n"/>
      <c r="F31" s="16" t="n"/>
      <c r="G31" s="16" t="n"/>
      <c r="H31" s="16" t="n"/>
      <c r="I31" s="16" t="n"/>
      <c r="J31" s="16" t="n"/>
      <c r="K31" s="16" t="n"/>
      <c r="L31" s="16" t="n"/>
      <c r="M31" s="16" t="n"/>
      <c r="N31" s="16" t="n"/>
      <c r="O31" s="16" t="n"/>
    </row>
    <row r="32">
      <c r="B32" s="18" t="inlineStr">
        <is>
          <t>Other payments</t>
        </is>
      </c>
      <c r="C32" s="16" t="n"/>
      <c r="D32" s="16" t="n"/>
      <c r="E32" s="16" t="n"/>
      <c r="F32" s="16" t="n"/>
      <c r="G32" s="16" t="n"/>
      <c r="H32" s="16" t="n"/>
      <c r="I32" s="16" t="n"/>
      <c r="J32" s="16" t="n"/>
      <c r="K32" s="16" t="n"/>
      <c r="L32" s="16" t="n"/>
      <c r="M32" s="16" t="n"/>
      <c r="N32" s="16" t="n"/>
      <c r="O32" s="16" t="n"/>
    </row>
    <row r="33">
      <c r="B33" s="26" t="inlineStr">
        <is>
          <t>Total discretionary</t>
        </is>
      </c>
      <c r="C33" s="27">
        <f>SUM(C28:C32)</f>
        <v/>
      </c>
      <c r="D33" s="27">
        <f>SUM(D28:D32)</f>
        <v/>
      </c>
      <c r="E33" s="27">
        <f>SUM(E28:E32)</f>
        <v/>
      </c>
      <c r="F33" s="27">
        <f>SUM(F28:F32)</f>
        <v/>
      </c>
      <c r="G33" s="27">
        <f>SUM(G28:G32)</f>
        <v/>
      </c>
      <c r="H33" s="27">
        <f>SUM(H28:H32)</f>
        <v/>
      </c>
      <c r="I33" s="27">
        <f>SUM(I28:I32)</f>
        <v/>
      </c>
      <c r="J33" s="27">
        <f>SUM(J28:J32)</f>
        <v/>
      </c>
      <c r="K33" s="27">
        <f>SUM(K28:K32)</f>
        <v/>
      </c>
      <c r="L33" s="27">
        <f>SUM(L28:L32)</f>
        <v/>
      </c>
      <c r="M33" s="27">
        <f>SUM(M28:M32)</f>
        <v/>
      </c>
      <c r="N33" s="27">
        <f>SUM(N28:N32)</f>
        <v/>
      </c>
      <c r="O33" s="27">
        <f>SUM(O28:O32)</f>
        <v/>
      </c>
    </row>
    <row r="34"/>
    <row r="35">
      <c r="B35" s="10" t="inlineStr">
        <is>
          <t>Net movement</t>
        </is>
      </c>
      <c r="C35" s="28">
        <f>C15-C25-C33</f>
        <v/>
      </c>
      <c r="D35" s="28">
        <f>D15-D25-D33</f>
        <v/>
      </c>
      <c r="E35" s="28">
        <f>E15-E25-E33</f>
        <v/>
      </c>
      <c r="F35" s="28">
        <f>F15-F25-F33</f>
        <v/>
      </c>
      <c r="G35" s="28">
        <f>G15-G25-G33</f>
        <v/>
      </c>
      <c r="H35" s="28">
        <f>H15-H25-H33</f>
        <v/>
      </c>
      <c r="I35" s="28">
        <f>I15-I25-I33</f>
        <v/>
      </c>
      <c r="J35" s="28">
        <f>J15-J25-J33</f>
        <v/>
      </c>
      <c r="K35" s="28">
        <f>K15-K25-K33</f>
        <v/>
      </c>
      <c r="L35" s="28">
        <f>L15-L25-L33</f>
        <v/>
      </c>
      <c r="M35" s="28">
        <f>M15-M25-M33</f>
        <v/>
      </c>
      <c r="N35" s="28">
        <f>N15-N25-N33</f>
        <v/>
      </c>
      <c r="O35" s="28">
        <f>O15-O25-O33</f>
        <v/>
      </c>
    </row>
    <row r="36">
      <c r="B36" s="29" t="inlineStr">
        <is>
          <t>Closing balance</t>
        </is>
      </c>
      <c r="C36" s="30">
        <f>C8+C35</f>
        <v/>
      </c>
      <c r="D36" s="30">
        <f>C36+D35</f>
        <v/>
      </c>
      <c r="E36" s="30">
        <f>D36+E35</f>
        <v/>
      </c>
      <c r="F36" s="30">
        <f>E36+F35</f>
        <v/>
      </c>
      <c r="G36" s="30">
        <f>F36+G35</f>
        <v/>
      </c>
      <c r="H36" s="30">
        <f>G36+H35</f>
        <v/>
      </c>
      <c r="I36" s="30">
        <f>H36+I35</f>
        <v/>
      </c>
      <c r="J36" s="30">
        <f>I36+J35</f>
        <v/>
      </c>
      <c r="K36" s="30">
        <f>J36+K35</f>
        <v/>
      </c>
      <c r="L36" s="30">
        <f>K36+L35</f>
        <v/>
      </c>
      <c r="M36" s="30">
        <f>L36+M35</f>
        <v/>
      </c>
      <c r="N36" s="30">
        <f>M36+N35</f>
        <v/>
      </c>
      <c r="O36" s="30">
        <f>N36+O35</f>
        <v/>
      </c>
    </row>
    <row r="37">
      <c r="B37" s="31" t="inlineStr">
        <is>
          <t>Closing if you paid only committed</t>
        </is>
      </c>
      <c r="C37" s="32">
        <f>C8+C15-C25</f>
        <v/>
      </c>
      <c r="D37" s="32">
        <f>C37+D15-D25</f>
        <v/>
      </c>
      <c r="E37" s="32">
        <f>D37+E15-E25</f>
        <v/>
      </c>
      <c r="F37" s="32">
        <f>E37+F15-F25</f>
        <v/>
      </c>
      <c r="G37" s="32">
        <f>F37+G15-G25</f>
        <v/>
      </c>
      <c r="H37" s="32">
        <f>G37+H15-H25</f>
        <v/>
      </c>
      <c r="I37" s="32">
        <f>H37+I15-I25</f>
        <v/>
      </c>
      <c r="J37" s="32">
        <f>I37+J15-J25</f>
        <v/>
      </c>
      <c r="K37" s="32">
        <f>J37+K15-K25</f>
        <v/>
      </c>
      <c r="L37" s="32">
        <f>K37+L15-L25</f>
        <v/>
      </c>
      <c r="M37" s="32">
        <f>L37+M15-M25</f>
        <v/>
      </c>
      <c r="N37" s="32">
        <f>M37+N15-N25</f>
        <v/>
      </c>
      <c r="O37" s="32">
        <f>N37+O15-O25</f>
        <v/>
      </c>
    </row>
    <row r="38">
      <c r="B38" s="33" t="inlineStr">
        <is>
          <t>Short this week?</t>
        </is>
      </c>
      <c r="C38" s="34">
        <f>IF(C36&lt;0,"Yes","No")</f>
        <v/>
      </c>
      <c r="D38" s="34">
        <f>IF(D36&lt;0,"Yes","No")</f>
        <v/>
      </c>
      <c r="E38" s="34">
        <f>IF(E36&lt;0,"Yes","No")</f>
        <v/>
      </c>
      <c r="F38" s="34">
        <f>IF(F36&lt;0,"Yes","No")</f>
        <v/>
      </c>
      <c r="G38" s="34">
        <f>IF(G36&lt;0,"Yes","No")</f>
        <v/>
      </c>
      <c r="H38" s="34">
        <f>IF(H36&lt;0,"Yes","No")</f>
        <v/>
      </c>
      <c r="I38" s="34">
        <f>IF(I36&lt;0,"Yes","No")</f>
        <v/>
      </c>
      <c r="J38" s="34">
        <f>IF(J36&lt;0,"Yes","No")</f>
        <v/>
      </c>
      <c r="K38" s="34">
        <f>IF(K36&lt;0,"Yes","No")</f>
        <v/>
      </c>
      <c r="L38" s="34">
        <f>IF(L36&lt;0,"Yes","No")</f>
        <v/>
      </c>
      <c r="M38" s="34">
        <f>IF(M36&lt;0,"Yes","No")</f>
        <v/>
      </c>
      <c r="N38" s="34">
        <f>IF(N36&lt;0,"Yes","No")</f>
        <v/>
      </c>
      <c r="O38" s="34">
        <f>IF(O36&lt;0,"Yes","No")</f>
        <v/>
      </c>
    </row>
    <row r="39">
      <c r="B39" s="33" t="inlineStr">
        <is>
          <t>Short even on committed only?</t>
        </is>
      </c>
      <c r="C39" s="34">
        <f>IF(C37&lt;0,"Yes","No")</f>
        <v/>
      </c>
      <c r="D39" s="34">
        <f>IF(D37&lt;0,"Yes","No")</f>
        <v/>
      </c>
      <c r="E39" s="34">
        <f>IF(E37&lt;0,"Yes","No")</f>
        <v/>
      </c>
      <c r="F39" s="34">
        <f>IF(F37&lt;0,"Yes","No")</f>
        <v/>
      </c>
      <c r="G39" s="34">
        <f>IF(G37&lt;0,"Yes","No")</f>
        <v/>
      </c>
      <c r="H39" s="34">
        <f>IF(H37&lt;0,"Yes","No")</f>
        <v/>
      </c>
      <c r="I39" s="34">
        <f>IF(I37&lt;0,"Yes","No")</f>
        <v/>
      </c>
      <c r="J39" s="34">
        <f>IF(J37&lt;0,"Yes","No")</f>
        <v/>
      </c>
      <c r="K39" s="34">
        <f>IF(K37&lt;0,"Yes","No")</f>
        <v/>
      </c>
      <c r="L39" s="34">
        <f>IF(L37&lt;0,"Yes","No")</f>
        <v/>
      </c>
      <c r="M39" s="34">
        <f>IF(M37&lt;0,"Yes","No")</f>
        <v/>
      </c>
      <c r="N39" s="34">
        <f>IF(N37&lt;0,"Yes","No")</f>
        <v/>
      </c>
      <c r="O39" s="34">
        <f>IF(O37&lt;0,"Yes","No")</f>
        <v/>
      </c>
    </row>
    <row r="40"/>
    <row r="41" ht="22" customHeight="1">
      <c r="B41" s="17" t="inlineStr">
        <is>
          <t xml:space="preserve">  WHAT THIS IS TELLING YOU</t>
        </is>
      </c>
    </row>
    <row r="42" ht="26" customHeight="1">
      <c r="B42" s="26" t="inlineStr">
        <is>
          <t>First week you go negative</t>
        </is>
      </c>
      <c r="C42" s="35">
        <f>IF(MIN(C36:O36)&gt;=0,"No shortfall in 13 weeks","Week "&amp;MATCH("Yes",C38:O38,0))</f>
        <v/>
      </c>
      <c r="G42" s="26" t="inlineStr">
        <is>
          <t>Lowest balance you reach</t>
        </is>
      </c>
      <c r="J42" s="36">
        <f>MIN(C36:O36)</f>
        <v/>
      </c>
    </row>
    <row r="43">
      <c r="B43" s="31" t="inlineStr">
        <is>
          <t>Even if you paid only committed items</t>
        </is>
      </c>
      <c r="C43" s="37">
        <f>IF(MIN(C37:O37)&gt;=0,"Committed items are covered","Still short in week "&amp;MATCH("Yes",C39:O39,0))</f>
        <v/>
      </c>
      <c r="G43" s="15" t="inlineStr">
        <is>
          <t>Shortfall to cover</t>
        </is>
      </c>
      <c r="J43" s="38">
        <f>IF(MIN(C36:O36)&gt;=0,0,-MIN(C36:O36))</f>
        <v/>
      </c>
    </row>
    <row r="44"/>
    <row r="45" ht="40" customHeight="1">
      <c r="B45" s="39" t="inlineStr">
        <is>
          <t>The three green rows fill themselves from the Receivables and Payables sheets, matching on the Expected week you choose there. Everything else on this sheet is yours to type. If a receipt or a bill is not in those registers, put it in "Other receipts" or "Other payments" instead.</t>
        </is>
      </c>
    </row>
    <row r="46"/>
    <row r="47" ht="52" customHeight="1">
      <c r="B47" s="8" t="inlineStr">
        <is>
          <t>Read the two lines together. If the top line shows a shortfall but the second line says the committed items are covered, you do not have a solvency problem - you have a sequencing problem, and moving discretionary payments solves it. If the second line is also short, the gap is real and needs money from somewhere: faster collection, a longer supplier term, or funding.</t>
        </is>
      </c>
    </row>
    <row r="48"/>
    <row r="49">
      <c r="B49" s="9" t="inlineStr">
        <is>
          <t>Powered by Petpooja Invoice  |  getinvoice@petpooja.com  |  +91-92279 80766</t>
        </is>
      </c>
    </row>
  </sheetData>
  <sheetProtection selectLockedCells="1" selectUnlockedCells="1" sheet="1" objects="0" insertRows="1" insertHyperlinks="1" autoFilter="1" scenarios="0" formatColumns="1" deleteColumns="1" insertColumns="1" pivotTables="1" deleteRows="1" formatCells="0" formatRows="1" sort="1"/>
  <mergeCells count="13">
    <mergeCell ref="B17:O17"/>
    <mergeCell ref="B27:O27"/>
    <mergeCell ref="B41:O41"/>
    <mergeCell ref="B49:O49"/>
    <mergeCell ref="J42:L42"/>
    <mergeCell ref="C43:F43"/>
    <mergeCell ref="B2:O2"/>
    <mergeCell ref="B47:O47"/>
    <mergeCell ref="B10:O10"/>
    <mergeCell ref="B3:O3"/>
    <mergeCell ref="J43:L43"/>
    <mergeCell ref="B45:O45"/>
    <mergeCell ref="C42:F42"/>
  </mergeCells>
  <pageMargins left="0.75" right="0.75" top="1" bottom="1" header="0.5" footer="0.5"/>
</worksheet>
</file>

<file path=xl/worksheets/sheet3.xml><?xml version="1.0" encoding="utf-8"?>
<worksheet xmlns="http://schemas.openxmlformats.org/spreadsheetml/2006/main">
  <sheetPr>
    <tabColor rgb="00C52031"/>
    <outlinePr summaryBelow="1" summaryRight="1"/>
    <pageSetUpPr/>
  </sheetPr>
  <dimension ref="A1:N30"/>
  <sheetViews>
    <sheetView showGridLines="0" workbookViewId="0">
      <selection activeCell="A1" sqref="A1"/>
    </sheetView>
  </sheetViews>
  <sheetFormatPr baseColWidth="8" defaultRowHeight="15"/>
  <cols>
    <col width="3" customWidth="1" min="1" max="1"/>
    <col width="34"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3" customWidth="1" min="15" max="15"/>
  </cols>
  <sheetData>
    <row r="1"/>
    <row r="2" ht="30" customHeight="1">
      <c r="B2" s="1" t="inlineStr">
        <is>
          <t>12-Month Cash Flow View</t>
        </is>
      </c>
    </row>
    <row r="3">
      <c r="B3" s="2" t="inlineStr">
        <is>
          <t>The same logic over a financial year, for the bank or the board. The 13-week sheet is the one you act on.</t>
        </is>
      </c>
    </row>
    <row r="4"/>
    <row r="5">
      <c r="B5" s="13" t="inlineStr"/>
      <c r="C5" s="14" t="inlineStr">
        <is>
          <t>Apr</t>
        </is>
      </c>
      <c r="D5" s="14" t="inlineStr">
        <is>
          <t>May</t>
        </is>
      </c>
      <c r="E5" s="14" t="inlineStr">
        <is>
          <t>Jun</t>
        </is>
      </c>
      <c r="F5" s="14" t="inlineStr">
        <is>
          <t>Jul</t>
        </is>
      </c>
      <c r="G5" s="14" t="inlineStr">
        <is>
          <t>Aug</t>
        </is>
      </c>
      <c r="H5" s="14" t="inlineStr">
        <is>
          <t>Sep</t>
        </is>
      </c>
      <c r="I5" s="14" t="inlineStr">
        <is>
          <t>Oct</t>
        </is>
      </c>
      <c r="J5" s="14" t="inlineStr">
        <is>
          <t>Nov</t>
        </is>
      </c>
      <c r="K5" s="14" t="inlineStr">
        <is>
          <t>Dec</t>
        </is>
      </c>
      <c r="L5" s="14" t="inlineStr">
        <is>
          <t>Jan</t>
        </is>
      </c>
      <c r="M5" s="14" t="inlineStr">
        <is>
          <t>Feb</t>
        </is>
      </c>
      <c r="N5" s="14" t="inlineStr">
        <is>
          <t>Mar</t>
        </is>
      </c>
    </row>
    <row r="6"/>
    <row r="7">
      <c r="B7" s="15" t="inlineStr">
        <is>
          <t>Opening balance</t>
        </is>
      </c>
      <c r="C7" s="16" t="n">
        <v>0</v>
      </c>
    </row>
    <row r="8"/>
    <row r="9" ht="22" customHeight="1">
      <c r="B9" s="17" t="inlineStr">
        <is>
          <t xml:space="preserve">  MONEY IN</t>
        </is>
      </c>
    </row>
    <row r="10">
      <c r="B10" s="18" t="inlineStr">
        <is>
          <t>Sales collected in the month</t>
        </is>
      </c>
      <c r="C10" s="16" t="n"/>
      <c r="D10" s="16" t="n"/>
      <c r="E10" s="16" t="n"/>
      <c r="F10" s="16" t="n"/>
      <c r="G10" s="16" t="n"/>
      <c r="H10" s="16" t="n"/>
      <c r="I10" s="16" t="n"/>
      <c r="J10" s="16" t="n"/>
      <c r="K10" s="16" t="n"/>
      <c r="L10" s="16" t="n"/>
      <c r="M10" s="16" t="n"/>
      <c r="N10" s="16" t="n"/>
    </row>
    <row r="11">
      <c r="B11" s="18" t="inlineStr">
        <is>
          <t>Receipts against older invoices</t>
        </is>
      </c>
      <c r="C11" s="16" t="n"/>
      <c r="D11" s="16" t="n"/>
      <c r="E11" s="16" t="n"/>
      <c r="F11" s="16" t="n"/>
      <c r="G11" s="16" t="n"/>
      <c r="H11" s="16" t="n"/>
      <c r="I11" s="16" t="n"/>
      <c r="J11" s="16" t="n"/>
      <c r="K11" s="16" t="n"/>
      <c r="L11" s="16" t="n"/>
      <c r="M11" s="16" t="n"/>
      <c r="N11" s="16" t="n"/>
    </row>
    <row r="12">
      <c r="B12" s="18" t="inlineStr">
        <is>
          <t>Other receipts</t>
        </is>
      </c>
      <c r="C12" s="16" t="n"/>
      <c r="D12" s="16" t="n"/>
      <c r="E12" s="16" t="n"/>
      <c r="F12" s="16" t="n"/>
      <c r="G12" s="16" t="n"/>
      <c r="H12" s="16" t="n"/>
      <c r="I12" s="16" t="n"/>
      <c r="J12" s="16" t="n"/>
      <c r="K12" s="16" t="n"/>
      <c r="L12" s="16" t="n"/>
      <c r="M12" s="16" t="n"/>
      <c r="N12" s="16" t="n"/>
    </row>
    <row r="13">
      <c r="B13" s="21" t="inlineStr">
        <is>
          <t>Total in</t>
        </is>
      </c>
      <c r="C13" s="22">
        <f>SUM(C10:C12)</f>
        <v/>
      </c>
      <c r="D13" s="22">
        <f>SUM(D10:D12)</f>
        <v/>
      </c>
      <c r="E13" s="22">
        <f>SUM(E10:E12)</f>
        <v/>
      </c>
      <c r="F13" s="22">
        <f>SUM(F10:F12)</f>
        <v/>
      </c>
      <c r="G13" s="22">
        <f>SUM(G10:G12)</f>
        <v/>
      </c>
      <c r="H13" s="22">
        <f>SUM(H10:H12)</f>
        <v/>
      </c>
      <c r="I13" s="22">
        <f>SUM(I10:I12)</f>
        <v/>
      </c>
      <c r="J13" s="22">
        <f>SUM(J10:J12)</f>
        <v/>
      </c>
      <c r="K13" s="22">
        <f>SUM(K10:K12)</f>
        <v/>
      </c>
      <c r="L13" s="22">
        <f>SUM(L10:L12)</f>
        <v/>
      </c>
      <c r="M13" s="22">
        <f>SUM(M10:M12)</f>
        <v/>
      </c>
      <c r="N13" s="22">
        <f>SUM(N10:N12)</f>
        <v/>
      </c>
    </row>
    <row r="14"/>
    <row r="15" ht="22" customHeight="1">
      <c r="B15" s="23" t="inlineStr">
        <is>
          <t xml:space="preserve">  MONEY OUT</t>
        </is>
      </c>
    </row>
    <row r="16">
      <c r="B16" s="18" t="inlineStr">
        <is>
          <t>Salaries and wages</t>
        </is>
      </c>
      <c r="C16" s="16" t="n"/>
      <c r="D16" s="16" t="n"/>
      <c r="E16" s="16" t="n"/>
      <c r="F16" s="16" t="n"/>
      <c r="G16" s="16" t="n"/>
      <c r="H16" s="16" t="n"/>
      <c r="I16" s="16" t="n"/>
      <c r="J16" s="16" t="n"/>
      <c r="K16" s="16" t="n"/>
      <c r="L16" s="16" t="n"/>
      <c r="M16" s="16" t="n"/>
      <c r="N16" s="16" t="n"/>
    </row>
    <row r="17">
      <c r="B17" s="18" t="inlineStr">
        <is>
          <t>PF, ESI and TDS</t>
        </is>
      </c>
      <c r="C17" s="16" t="n"/>
      <c r="D17" s="16" t="n"/>
      <c r="E17" s="16" t="n"/>
      <c r="F17" s="16" t="n"/>
      <c r="G17" s="16" t="n"/>
      <c r="H17" s="16" t="n"/>
      <c r="I17" s="16" t="n"/>
      <c r="J17" s="16" t="n"/>
      <c r="K17" s="16" t="n"/>
      <c r="L17" s="16" t="n"/>
      <c r="M17" s="16" t="n"/>
      <c r="N17" s="16" t="n"/>
    </row>
    <row r="18">
      <c r="B18" s="18" t="inlineStr">
        <is>
          <t>GST payment</t>
        </is>
      </c>
      <c r="C18" s="16" t="n"/>
      <c r="D18" s="16" t="n"/>
      <c r="E18" s="16" t="n"/>
      <c r="F18" s="16" t="n"/>
      <c r="G18" s="16" t="n"/>
      <c r="H18" s="16" t="n"/>
      <c r="I18" s="16" t="n"/>
      <c r="J18" s="16" t="n"/>
      <c r="K18" s="16" t="n"/>
      <c r="L18" s="16" t="n"/>
      <c r="M18" s="16" t="n"/>
      <c r="N18" s="16" t="n"/>
    </row>
    <row r="19">
      <c r="B19" s="18" t="inlineStr">
        <is>
          <t>Suppliers</t>
        </is>
      </c>
      <c r="C19" s="16" t="n"/>
      <c r="D19" s="16" t="n"/>
      <c r="E19" s="16" t="n"/>
      <c r="F19" s="16" t="n"/>
      <c r="G19" s="16" t="n"/>
      <c r="H19" s="16" t="n"/>
      <c r="I19" s="16" t="n"/>
      <c r="J19" s="16" t="n"/>
      <c r="K19" s="16" t="n"/>
      <c r="L19" s="16" t="n"/>
      <c r="M19" s="16" t="n"/>
      <c r="N19" s="16" t="n"/>
    </row>
    <row r="20">
      <c r="B20" s="18" t="inlineStr">
        <is>
          <t>Rent</t>
        </is>
      </c>
      <c r="C20" s="16" t="n"/>
      <c r="D20" s="16" t="n"/>
      <c r="E20" s="16" t="n"/>
      <c r="F20" s="16" t="n"/>
      <c r="G20" s="16" t="n"/>
      <c r="H20" s="16" t="n"/>
      <c r="I20" s="16" t="n"/>
      <c r="J20" s="16" t="n"/>
      <c r="K20" s="16" t="n"/>
      <c r="L20" s="16" t="n"/>
      <c r="M20" s="16" t="n"/>
      <c r="N20" s="16" t="n"/>
    </row>
    <row r="21">
      <c r="B21" s="18" t="inlineStr">
        <is>
          <t>Loan or EMI</t>
        </is>
      </c>
      <c r="C21" s="16" t="n"/>
      <c r="D21" s="16" t="n"/>
      <c r="E21" s="16" t="n"/>
      <c r="F21" s="16" t="n"/>
      <c r="G21" s="16" t="n"/>
      <c r="H21" s="16" t="n"/>
      <c r="I21" s="16" t="n"/>
      <c r="J21" s="16" t="n"/>
      <c r="K21" s="16" t="n"/>
      <c r="L21" s="16" t="n"/>
      <c r="M21" s="16" t="n"/>
      <c r="N21" s="16" t="n"/>
    </row>
    <row r="22">
      <c r="B22" s="18" t="inlineStr">
        <is>
          <t>Everything else</t>
        </is>
      </c>
      <c r="C22" s="16" t="n"/>
      <c r="D22" s="16" t="n"/>
      <c r="E22" s="16" t="n"/>
      <c r="F22" s="16" t="n"/>
      <c r="G22" s="16" t="n"/>
      <c r="H22" s="16" t="n"/>
      <c r="I22" s="16" t="n"/>
      <c r="J22" s="16" t="n"/>
      <c r="K22" s="16" t="n"/>
      <c r="L22" s="16" t="n"/>
      <c r="M22" s="16" t="n"/>
      <c r="N22" s="16" t="n"/>
    </row>
    <row r="23">
      <c r="B23" s="24" t="inlineStr">
        <is>
          <t>Total out</t>
        </is>
      </c>
      <c r="C23" s="25">
        <f>SUM(C16:C22)</f>
        <v/>
      </c>
      <c r="D23" s="25">
        <f>SUM(D16:D22)</f>
        <v/>
      </c>
      <c r="E23" s="25">
        <f>SUM(E16:E22)</f>
        <v/>
      </c>
      <c r="F23" s="25">
        <f>SUM(F16:F22)</f>
        <v/>
      </c>
      <c r="G23" s="25">
        <f>SUM(G16:G22)</f>
        <v/>
      </c>
      <c r="H23" s="25">
        <f>SUM(H16:H22)</f>
        <v/>
      </c>
      <c r="I23" s="25">
        <f>SUM(I16:I22)</f>
        <v/>
      </c>
      <c r="J23" s="25">
        <f>SUM(J16:J22)</f>
        <v/>
      </c>
      <c r="K23" s="25">
        <f>SUM(K16:K22)</f>
        <v/>
      </c>
      <c r="L23" s="25">
        <f>SUM(L16:L22)</f>
        <v/>
      </c>
      <c r="M23" s="25">
        <f>SUM(M16:M22)</f>
        <v/>
      </c>
      <c r="N23" s="25">
        <f>SUM(N16:N22)</f>
        <v/>
      </c>
    </row>
    <row r="24"/>
    <row r="25">
      <c r="B25" s="10" t="inlineStr">
        <is>
          <t>Net movement</t>
        </is>
      </c>
      <c r="C25" s="28">
        <f>C13-C23</f>
        <v/>
      </c>
      <c r="D25" s="28">
        <f>D13-D23</f>
        <v/>
      </c>
      <c r="E25" s="28">
        <f>E13-E23</f>
        <v/>
      </c>
      <c r="F25" s="28">
        <f>F13-F23</f>
        <v/>
      </c>
      <c r="G25" s="28">
        <f>G13-G23</f>
        <v/>
      </c>
      <c r="H25" s="28">
        <f>H13-H23</f>
        <v/>
      </c>
      <c r="I25" s="28">
        <f>I13-I23</f>
        <v/>
      </c>
      <c r="J25" s="28">
        <f>J13-J23</f>
        <v/>
      </c>
      <c r="K25" s="28">
        <f>K13-K23</f>
        <v/>
      </c>
      <c r="L25" s="28">
        <f>L13-L23</f>
        <v/>
      </c>
      <c r="M25" s="28">
        <f>M13-M23</f>
        <v/>
      </c>
      <c r="N25" s="28">
        <f>N13-N23</f>
        <v/>
      </c>
    </row>
    <row r="26">
      <c r="B26" s="29" t="inlineStr">
        <is>
          <t>Closing balance</t>
        </is>
      </c>
      <c r="C26" s="30">
        <f>C7+C25</f>
        <v/>
      </c>
      <c r="D26" s="30">
        <f>C26+D25</f>
        <v/>
      </c>
      <c r="E26" s="30">
        <f>D26+E25</f>
        <v/>
      </c>
      <c r="F26" s="30">
        <f>E26+F25</f>
        <v/>
      </c>
      <c r="G26" s="30">
        <f>F26+G25</f>
        <v/>
      </c>
      <c r="H26" s="30">
        <f>G26+H25</f>
        <v/>
      </c>
      <c r="I26" s="30">
        <f>H26+I25</f>
        <v/>
      </c>
      <c r="J26" s="30">
        <f>I26+J25</f>
        <v/>
      </c>
      <c r="K26" s="30">
        <f>J26+K25</f>
        <v/>
      </c>
      <c r="L26" s="30">
        <f>K26+L25</f>
        <v/>
      </c>
      <c r="M26" s="30">
        <f>L26+M25</f>
        <v/>
      </c>
      <c r="N26" s="30">
        <f>M26+N25</f>
        <v/>
      </c>
    </row>
    <row r="27"/>
    <row r="28">
      <c r="B28" s="26" t="inlineStr">
        <is>
          <t>Lowest month</t>
        </is>
      </c>
      <c r="C28" s="40">
        <f>MIN(C26:N26)</f>
        <v/>
      </c>
      <c r="D28" s="9" t="inlineStr">
        <is>
          <t>in</t>
        </is>
      </c>
      <c r="E28" s="41">
        <f>INDEX(C5:N5,MATCH(MIN(C26:N26),C26:N26,0))</f>
        <v/>
      </c>
    </row>
    <row r="29"/>
    <row r="30">
      <c r="B30" s="9" t="inlineStr">
        <is>
          <t>Powered by Petpooja Invoice  |  getinvoice@petpooja.com  |  +91-92279 80766</t>
        </is>
      </c>
    </row>
  </sheetData>
  <sheetProtection selectLockedCells="1" selectUnlockedCells="1" sheet="1" objects="0" insertRows="1" insertHyperlinks="1" autoFilter="1" scenarios="0" formatColumns="1" deleteColumns="1" insertColumns="1" pivotTables="1" deleteRows="1" formatCells="0" formatRows="1" sort="1"/>
  <mergeCells count="5">
    <mergeCell ref="B9:N9"/>
    <mergeCell ref="B30:N30"/>
    <mergeCell ref="B15:N15"/>
    <mergeCell ref="B3:N3"/>
    <mergeCell ref="B2:N2"/>
  </mergeCells>
  <pageMargins left="0.75" right="0.75" top="1" bottom="1" header="0.5" footer="0.5"/>
</worksheet>
</file>

<file path=xl/worksheets/sheet4.xml><?xml version="1.0" encoding="utf-8"?>
<worksheet xmlns="http://schemas.openxmlformats.org/spreadsheetml/2006/main">
  <sheetPr>
    <tabColor rgb="00C52031"/>
    <outlinePr summaryBelow="1" summaryRight="1"/>
    <pageSetUpPr/>
  </sheetPr>
  <dimension ref="A1:I45"/>
  <sheetViews>
    <sheetView showGridLines="0" workbookViewId="0">
      <selection activeCell="A1" sqref="A1"/>
    </sheetView>
  </sheetViews>
  <sheetFormatPr baseColWidth="8" defaultRowHeight="15"/>
  <cols>
    <col width="3" customWidth="1" min="1" max="1"/>
    <col width="26" customWidth="1" min="2" max="2"/>
    <col width="16" customWidth="1" min="3" max="3"/>
    <col width="14" customWidth="1" min="4" max="4"/>
    <col width="14" customWidth="1" min="5" max="5"/>
    <col width="14" customWidth="1" min="6" max="6"/>
    <col width="14" customWidth="1" min="7" max="7"/>
    <col width="16" customWidth="1" min="8" max="8"/>
    <col width="22" customWidth="1" min="9" max="9"/>
    <col width="3" customWidth="1" min="10" max="10"/>
  </cols>
  <sheetData>
    <row r="1"/>
    <row r="2" ht="30" customHeight="1">
      <c r="B2" s="1" t="inlineStr">
        <is>
          <t>Receivables  -  who owes you</t>
        </is>
      </c>
    </row>
    <row r="3">
      <c r="B3" s="2" t="inlineStr">
        <is>
          <t>Put the week you realistically expect the money, not the week it is contractually due.</t>
        </is>
      </c>
    </row>
    <row r="4"/>
    <row r="5" ht="22" customHeight="1">
      <c r="B5" s="42" t="inlineStr">
        <is>
          <t>Customer</t>
        </is>
      </c>
      <c r="C5" s="42" t="inlineStr">
        <is>
          <t>Invoice no.</t>
        </is>
      </c>
      <c r="D5" s="42" t="inlineStr">
        <is>
          <t>Invoice date</t>
        </is>
      </c>
      <c r="E5" s="42" t="inlineStr">
        <is>
          <t>Due date</t>
        </is>
      </c>
      <c r="F5" s="42" t="inlineStr">
        <is>
          <t>Amount</t>
        </is>
      </c>
      <c r="G5" s="42" t="inlineStr">
        <is>
          <t>Days overdue</t>
        </is>
      </c>
      <c r="H5" s="42" t="inlineStr">
        <is>
          <t>Expected week</t>
        </is>
      </c>
      <c r="I5" s="42" t="inlineStr">
        <is>
          <t>Status</t>
        </is>
      </c>
    </row>
    <row r="6">
      <c r="B6" s="43" t="n"/>
      <c r="C6" s="43" t="n"/>
      <c r="D6" s="11" t="n"/>
      <c r="E6" s="11" t="n"/>
      <c r="F6" s="16" t="n"/>
      <c r="G6" s="44">
        <f>IF(E6="","",IF(TODAY()&gt;E6,TODAY()-E6,0))</f>
        <v/>
      </c>
      <c r="H6" s="45" t="n"/>
      <c r="I6" s="46">
        <f>IF(E6="","",IF(G6=0,"Not due yet",IF(G6&lt;=30,"Overdue 1-30",IF(G6&lt;=60,"Overdue 31-60","Overdue 60+"))))</f>
        <v/>
      </c>
    </row>
    <row r="7">
      <c r="B7" s="43" t="n"/>
      <c r="C7" s="43" t="n"/>
      <c r="D7" s="11" t="n"/>
      <c r="E7" s="11" t="n"/>
      <c r="F7" s="16" t="n"/>
      <c r="G7" s="44">
        <f>IF(E7="","",IF(TODAY()&gt;E7,TODAY()-E7,0))</f>
        <v/>
      </c>
      <c r="H7" s="45" t="n"/>
      <c r="I7" s="46">
        <f>IF(E7="","",IF(G7=0,"Not due yet",IF(G7&lt;=30,"Overdue 1-30",IF(G7&lt;=60,"Overdue 31-60","Overdue 60+"))))</f>
        <v/>
      </c>
    </row>
    <row r="8">
      <c r="B8" s="43" t="n"/>
      <c r="C8" s="43" t="n"/>
      <c r="D8" s="11" t="n"/>
      <c r="E8" s="11" t="n"/>
      <c r="F8" s="16" t="n"/>
      <c r="G8" s="44">
        <f>IF(E8="","",IF(TODAY()&gt;E8,TODAY()-E8,0))</f>
        <v/>
      </c>
      <c r="H8" s="45" t="n"/>
      <c r="I8" s="46">
        <f>IF(E8="","",IF(G8=0,"Not due yet",IF(G8&lt;=30,"Overdue 1-30",IF(G8&lt;=60,"Overdue 31-60","Overdue 60+"))))</f>
        <v/>
      </c>
    </row>
    <row r="9">
      <c r="B9" s="43" t="n"/>
      <c r="C9" s="43" t="n"/>
      <c r="D9" s="11" t="n"/>
      <c r="E9" s="11" t="n"/>
      <c r="F9" s="16" t="n"/>
      <c r="G9" s="44">
        <f>IF(E9="","",IF(TODAY()&gt;E9,TODAY()-E9,0))</f>
        <v/>
      </c>
      <c r="H9" s="45" t="n"/>
      <c r="I9" s="46">
        <f>IF(E9="","",IF(G9=0,"Not due yet",IF(G9&lt;=30,"Overdue 1-30",IF(G9&lt;=60,"Overdue 31-60","Overdue 60+"))))</f>
        <v/>
      </c>
    </row>
    <row r="10">
      <c r="B10" s="43" t="n"/>
      <c r="C10" s="43" t="n"/>
      <c r="D10" s="11" t="n"/>
      <c r="E10" s="11" t="n"/>
      <c r="F10" s="16" t="n"/>
      <c r="G10" s="44">
        <f>IF(E10="","",IF(TODAY()&gt;E10,TODAY()-E10,0))</f>
        <v/>
      </c>
      <c r="H10" s="45" t="n"/>
      <c r="I10" s="46">
        <f>IF(E10="","",IF(G10=0,"Not due yet",IF(G10&lt;=30,"Overdue 1-30",IF(G10&lt;=60,"Overdue 31-60","Overdue 60+"))))</f>
        <v/>
      </c>
    </row>
    <row r="11">
      <c r="B11" s="43" t="n"/>
      <c r="C11" s="43" t="n"/>
      <c r="D11" s="11" t="n"/>
      <c r="E11" s="11" t="n"/>
      <c r="F11" s="16" t="n"/>
      <c r="G11" s="44">
        <f>IF(E11="","",IF(TODAY()&gt;E11,TODAY()-E11,0))</f>
        <v/>
      </c>
      <c r="H11" s="45" t="n"/>
      <c r="I11" s="46">
        <f>IF(E11="","",IF(G11=0,"Not due yet",IF(G11&lt;=30,"Overdue 1-30",IF(G11&lt;=60,"Overdue 31-60","Overdue 60+"))))</f>
        <v/>
      </c>
    </row>
    <row r="12">
      <c r="B12" s="43" t="n"/>
      <c r="C12" s="43" t="n"/>
      <c r="D12" s="11" t="n"/>
      <c r="E12" s="11" t="n"/>
      <c r="F12" s="16" t="n"/>
      <c r="G12" s="44">
        <f>IF(E12="","",IF(TODAY()&gt;E12,TODAY()-E12,0))</f>
        <v/>
      </c>
      <c r="H12" s="45" t="n"/>
      <c r="I12" s="46">
        <f>IF(E12="","",IF(G12=0,"Not due yet",IF(G12&lt;=30,"Overdue 1-30",IF(G12&lt;=60,"Overdue 31-60","Overdue 60+"))))</f>
        <v/>
      </c>
    </row>
    <row r="13">
      <c r="B13" s="43" t="n"/>
      <c r="C13" s="43" t="n"/>
      <c r="D13" s="11" t="n"/>
      <c r="E13" s="11" t="n"/>
      <c r="F13" s="16" t="n"/>
      <c r="G13" s="44">
        <f>IF(E13="","",IF(TODAY()&gt;E13,TODAY()-E13,0))</f>
        <v/>
      </c>
      <c r="H13" s="45" t="n"/>
      <c r="I13" s="46">
        <f>IF(E13="","",IF(G13=0,"Not due yet",IF(G13&lt;=30,"Overdue 1-30",IF(G13&lt;=60,"Overdue 31-60","Overdue 60+"))))</f>
        <v/>
      </c>
    </row>
    <row r="14">
      <c r="B14" s="43" t="n"/>
      <c r="C14" s="43" t="n"/>
      <c r="D14" s="11" t="n"/>
      <c r="E14" s="11" t="n"/>
      <c r="F14" s="16" t="n"/>
      <c r="G14" s="44">
        <f>IF(E14="","",IF(TODAY()&gt;E14,TODAY()-E14,0))</f>
        <v/>
      </c>
      <c r="H14" s="45" t="n"/>
      <c r="I14" s="46">
        <f>IF(E14="","",IF(G14=0,"Not due yet",IF(G14&lt;=30,"Overdue 1-30",IF(G14&lt;=60,"Overdue 31-60","Overdue 60+"))))</f>
        <v/>
      </c>
    </row>
    <row r="15">
      <c r="B15" s="43" t="n"/>
      <c r="C15" s="43" t="n"/>
      <c r="D15" s="11" t="n"/>
      <c r="E15" s="11" t="n"/>
      <c r="F15" s="16" t="n"/>
      <c r="G15" s="44">
        <f>IF(E15="","",IF(TODAY()&gt;E15,TODAY()-E15,0))</f>
        <v/>
      </c>
      <c r="H15" s="45" t="n"/>
      <c r="I15" s="46">
        <f>IF(E15="","",IF(G15=0,"Not due yet",IF(G15&lt;=30,"Overdue 1-30",IF(G15&lt;=60,"Overdue 31-60","Overdue 60+"))))</f>
        <v/>
      </c>
    </row>
    <row r="16">
      <c r="B16" s="43" t="n"/>
      <c r="C16" s="43" t="n"/>
      <c r="D16" s="11" t="n"/>
      <c r="E16" s="11" t="n"/>
      <c r="F16" s="16" t="n"/>
      <c r="G16" s="44">
        <f>IF(E16="","",IF(TODAY()&gt;E16,TODAY()-E16,0))</f>
        <v/>
      </c>
      <c r="H16" s="45" t="n"/>
      <c r="I16" s="46">
        <f>IF(E16="","",IF(G16=0,"Not due yet",IF(G16&lt;=30,"Overdue 1-30",IF(G16&lt;=60,"Overdue 31-60","Overdue 60+"))))</f>
        <v/>
      </c>
    </row>
    <row r="17">
      <c r="B17" s="43" t="n"/>
      <c r="C17" s="43" t="n"/>
      <c r="D17" s="11" t="n"/>
      <c r="E17" s="11" t="n"/>
      <c r="F17" s="16" t="n"/>
      <c r="G17" s="44">
        <f>IF(E17="","",IF(TODAY()&gt;E17,TODAY()-E17,0))</f>
        <v/>
      </c>
      <c r="H17" s="45" t="n"/>
      <c r="I17" s="46">
        <f>IF(E17="","",IF(G17=0,"Not due yet",IF(G17&lt;=30,"Overdue 1-30",IF(G17&lt;=60,"Overdue 31-60","Overdue 60+"))))</f>
        <v/>
      </c>
    </row>
    <row r="18">
      <c r="B18" s="43" t="n"/>
      <c r="C18" s="43" t="n"/>
      <c r="D18" s="11" t="n"/>
      <c r="E18" s="11" t="n"/>
      <c r="F18" s="16" t="n"/>
      <c r="G18" s="44">
        <f>IF(E18="","",IF(TODAY()&gt;E18,TODAY()-E18,0))</f>
        <v/>
      </c>
      <c r="H18" s="45" t="n"/>
      <c r="I18" s="46">
        <f>IF(E18="","",IF(G18=0,"Not due yet",IF(G18&lt;=30,"Overdue 1-30",IF(G18&lt;=60,"Overdue 31-60","Overdue 60+"))))</f>
        <v/>
      </c>
    </row>
    <row r="19">
      <c r="B19" s="43" t="n"/>
      <c r="C19" s="43" t="n"/>
      <c r="D19" s="11" t="n"/>
      <c r="E19" s="11" t="n"/>
      <c r="F19" s="16" t="n"/>
      <c r="G19" s="44">
        <f>IF(E19="","",IF(TODAY()&gt;E19,TODAY()-E19,0))</f>
        <v/>
      </c>
      <c r="H19" s="45" t="n"/>
      <c r="I19" s="46">
        <f>IF(E19="","",IF(G19=0,"Not due yet",IF(G19&lt;=30,"Overdue 1-30",IF(G19&lt;=60,"Overdue 31-60","Overdue 60+"))))</f>
        <v/>
      </c>
    </row>
    <row r="20">
      <c r="B20" s="43" t="n"/>
      <c r="C20" s="43" t="n"/>
      <c r="D20" s="11" t="n"/>
      <c r="E20" s="11" t="n"/>
      <c r="F20" s="16" t="n"/>
      <c r="G20" s="44">
        <f>IF(E20="","",IF(TODAY()&gt;E20,TODAY()-E20,0))</f>
        <v/>
      </c>
      <c r="H20" s="45" t="n"/>
      <c r="I20" s="46">
        <f>IF(E20="","",IF(G20=0,"Not due yet",IF(G20&lt;=30,"Overdue 1-30",IF(G20&lt;=60,"Overdue 31-60","Overdue 60+"))))</f>
        <v/>
      </c>
    </row>
    <row r="21">
      <c r="B21" s="43" t="n"/>
      <c r="C21" s="43" t="n"/>
      <c r="D21" s="11" t="n"/>
      <c r="E21" s="11" t="n"/>
      <c r="F21" s="16" t="n"/>
      <c r="G21" s="44">
        <f>IF(E21="","",IF(TODAY()&gt;E21,TODAY()-E21,0))</f>
        <v/>
      </c>
      <c r="H21" s="45" t="n"/>
      <c r="I21" s="46">
        <f>IF(E21="","",IF(G21=0,"Not due yet",IF(G21&lt;=30,"Overdue 1-30",IF(G21&lt;=60,"Overdue 31-60","Overdue 60+"))))</f>
        <v/>
      </c>
    </row>
    <row r="22">
      <c r="B22" s="43" t="n"/>
      <c r="C22" s="43" t="n"/>
      <c r="D22" s="11" t="n"/>
      <c r="E22" s="11" t="n"/>
      <c r="F22" s="16" t="n"/>
      <c r="G22" s="44">
        <f>IF(E22="","",IF(TODAY()&gt;E22,TODAY()-E22,0))</f>
        <v/>
      </c>
      <c r="H22" s="45" t="n"/>
      <c r="I22" s="46">
        <f>IF(E22="","",IF(G22=0,"Not due yet",IF(G22&lt;=30,"Overdue 1-30",IF(G22&lt;=60,"Overdue 31-60","Overdue 60+"))))</f>
        <v/>
      </c>
    </row>
    <row r="23">
      <c r="B23" s="43" t="n"/>
      <c r="C23" s="43" t="n"/>
      <c r="D23" s="11" t="n"/>
      <c r="E23" s="11" t="n"/>
      <c r="F23" s="16" t="n"/>
      <c r="G23" s="44">
        <f>IF(E23="","",IF(TODAY()&gt;E23,TODAY()-E23,0))</f>
        <v/>
      </c>
      <c r="H23" s="45" t="n"/>
      <c r="I23" s="46">
        <f>IF(E23="","",IF(G23=0,"Not due yet",IF(G23&lt;=30,"Overdue 1-30",IF(G23&lt;=60,"Overdue 31-60","Overdue 60+"))))</f>
        <v/>
      </c>
    </row>
    <row r="24">
      <c r="B24" s="43" t="n"/>
      <c r="C24" s="43" t="n"/>
      <c r="D24" s="11" t="n"/>
      <c r="E24" s="11" t="n"/>
      <c r="F24" s="16" t="n"/>
      <c r="G24" s="44">
        <f>IF(E24="","",IF(TODAY()&gt;E24,TODAY()-E24,0))</f>
        <v/>
      </c>
      <c r="H24" s="45" t="n"/>
      <c r="I24" s="46">
        <f>IF(E24="","",IF(G24=0,"Not due yet",IF(G24&lt;=30,"Overdue 1-30",IF(G24&lt;=60,"Overdue 31-60","Overdue 60+"))))</f>
        <v/>
      </c>
    </row>
    <row r="25">
      <c r="B25" s="43" t="n"/>
      <c r="C25" s="43" t="n"/>
      <c r="D25" s="11" t="n"/>
      <c r="E25" s="11" t="n"/>
      <c r="F25" s="16" t="n"/>
      <c r="G25" s="44">
        <f>IF(E25="","",IF(TODAY()&gt;E25,TODAY()-E25,0))</f>
        <v/>
      </c>
      <c r="H25" s="45" t="n"/>
      <c r="I25" s="46">
        <f>IF(E25="","",IF(G25=0,"Not due yet",IF(G25&lt;=30,"Overdue 1-30",IF(G25&lt;=60,"Overdue 31-60","Overdue 60+"))))</f>
        <v/>
      </c>
    </row>
    <row r="26">
      <c r="B26" s="43" t="n"/>
      <c r="C26" s="43" t="n"/>
      <c r="D26" s="11" t="n"/>
      <c r="E26" s="11" t="n"/>
      <c r="F26" s="16" t="n"/>
      <c r="G26" s="44">
        <f>IF(E26="","",IF(TODAY()&gt;E26,TODAY()-E26,0))</f>
        <v/>
      </c>
      <c r="H26" s="45" t="n"/>
      <c r="I26" s="46">
        <f>IF(E26="","",IF(G26=0,"Not due yet",IF(G26&lt;=30,"Overdue 1-30",IF(G26&lt;=60,"Overdue 31-60","Overdue 60+"))))</f>
        <v/>
      </c>
    </row>
    <row r="27">
      <c r="B27" s="43" t="n"/>
      <c r="C27" s="43" t="n"/>
      <c r="D27" s="11" t="n"/>
      <c r="E27" s="11" t="n"/>
      <c r="F27" s="16" t="n"/>
      <c r="G27" s="44">
        <f>IF(E27="","",IF(TODAY()&gt;E27,TODAY()-E27,0))</f>
        <v/>
      </c>
      <c r="H27" s="45" t="n"/>
      <c r="I27" s="46">
        <f>IF(E27="","",IF(G27=0,"Not due yet",IF(G27&lt;=30,"Overdue 1-30",IF(G27&lt;=60,"Overdue 31-60","Overdue 60+"))))</f>
        <v/>
      </c>
    </row>
    <row r="28">
      <c r="B28" s="43" t="n"/>
      <c r="C28" s="43" t="n"/>
      <c r="D28" s="11" t="n"/>
      <c r="E28" s="11" t="n"/>
      <c r="F28" s="16" t="n"/>
      <c r="G28" s="44">
        <f>IF(E28="","",IF(TODAY()&gt;E28,TODAY()-E28,0))</f>
        <v/>
      </c>
      <c r="H28" s="45" t="n"/>
      <c r="I28" s="46">
        <f>IF(E28="","",IF(G28=0,"Not due yet",IF(G28&lt;=30,"Overdue 1-30",IF(G28&lt;=60,"Overdue 31-60","Overdue 60+"))))</f>
        <v/>
      </c>
    </row>
    <row r="29">
      <c r="B29" s="43" t="n"/>
      <c r="C29" s="43" t="n"/>
      <c r="D29" s="11" t="n"/>
      <c r="E29" s="11" t="n"/>
      <c r="F29" s="16" t="n"/>
      <c r="G29" s="44">
        <f>IF(E29="","",IF(TODAY()&gt;E29,TODAY()-E29,0))</f>
        <v/>
      </c>
      <c r="H29" s="45" t="n"/>
      <c r="I29" s="46">
        <f>IF(E29="","",IF(G29=0,"Not due yet",IF(G29&lt;=30,"Overdue 1-30",IF(G29&lt;=60,"Overdue 31-60","Overdue 60+"))))</f>
        <v/>
      </c>
    </row>
    <row r="30">
      <c r="B30" s="43" t="n"/>
      <c r="C30" s="43" t="n"/>
      <c r="D30" s="11" t="n"/>
      <c r="E30" s="11" t="n"/>
      <c r="F30" s="16" t="n"/>
      <c r="G30" s="44">
        <f>IF(E30="","",IF(TODAY()&gt;E30,TODAY()-E30,0))</f>
        <v/>
      </c>
      <c r="H30" s="45" t="n"/>
      <c r="I30" s="46">
        <f>IF(E30="","",IF(G30=0,"Not due yet",IF(G30&lt;=30,"Overdue 1-30",IF(G30&lt;=60,"Overdue 31-60","Overdue 60+"))))</f>
        <v/>
      </c>
    </row>
    <row r="31">
      <c r="B31" s="43" t="n"/>
      <c r="C31" s="43" t="n"/>
      <c r="D31" s="11" t="n"/>
      <c r="E31" s="11" t="n"/>
      <c r="F31" s="16" t="n"/>
      <c r="G31" s="44">
        <f>IF(E31="","",IF(TODAY()&gt;E31,TODAY()-E31,0))</f>
        <v/>
      </c>
      <c r="H31" s="45" t="n"/>
      <c r="I31" s="46">
        <f>IF(E31="","",IF(G31=0,"Not due yet",IF(G31&lt;=30,"Overdue 1-30",IF(G31&lt;=60,"Overdue 31-60","Overdue 60+"))))</f>
        <v/>
      </c>
    </row>
    <row r="32">
      <c r="B32" s="43" t="n"/>
      <c r="C32" s="43" t="n"/>
      <c r="D32" s="11" t="n"/>
      <c r="E32" s="11" t="n"/>
      <c r="F32" s="16" t="n"/>
      <c r="G32" s="44">
        <f>IF(E32="","",IF(TODAY()&gt;E32,TODAY()-E32,0))</f>
        <v/>
      </c>
      <c r="H32" s="45" t="n"/>
      <c r="I32" s="46">
        <f>IF(E32="","",IF(G32=0,"Not due yet",IF(G32&lt;=30,"Overdue 1-30",IF(G32&lt;=60,"Overdue 31-60","Overdue 60+"))))</f>
        <v/>
      </c>
    </row>
    <row r="33">
      <c r="B33" s="43" t="n"/>
      <c r="C33" s="43" t="n"/>
      <c r="D33" s="11" t="n"/>
      <c r="E33" s="11" t="n"/>
      <c r="F33" s="16" t="n"/>
      <c r="G33" s="44">
        <f>IF(E33="","",IF(TODAY()&gt;E33,TODAY()-E33,0))</f>
        <v/>
      </c>
      <c r="H33" s="45" t="n"/>
      <c r="I33" s="46">
        <f>IF(E33="","",IF(G33=0,"Not due yet",IF(G33&lt;=30,"Overdue 1-30",IF(G33&lt;=60,"Overdue 31-60","Overdue 60+"))))</f>
        <v/>
      </c>
    </row>
    <row r="34">
      <c r="B34" s="43" t="n"/>
      <c r="C34" s="43" t="n"/>
      <c r="D34" s="11" t="n"/>
      <c r="E34" s="11" t="n"/>
      <c r="F34" s="16" t="n"/>
      <c r="G34" s="44">
        <f>IF(E34="","",IF(TODAY()&gt;E34,TODAY()-E34,0))</f>
        <v/>
      </c>
      <c r="H34" s="45" t="n"/>
      <c r="I34" s="46">
        <f>IF(E34="","",IF(G34=0,"Not due yet",IF(G34&lt;=30,"Overdue 1-30",IF(G34&lt;=60,"Overdue 31-60","Overdue 60+"))))</f>
        <v/>
      </c>
    </row>
    <row r="35">
      <c r="B35" s="43" t="n"/>
      <c r="C35" s="43" t="n"/>
      <c r="D35" s="11" t="n"/>
      <c r="E35" s="11" t="n"/>
      <c r="F35" s="16" t="n"/>
      <c r="G35" s="44">
        <f>IF(E35="","",IF(TODAY()&gt;E35,TODAY()-E35,0))</f>
        <v/>
      </c>
      <c r="H35" s="45" t="n"/>
      <c r="I35" s="46">
        <f>IF(E35="","",IF(G35=0,"Not due yet",IF(G35&lt;=30,"Overdue 1-30",IF(G35&lt;=60,"Overdue 31-60","Overdue 60+"))))</f>
        <v/>
      </c>
    </row>
    <row r="36">
      <c r="B36" s="21" t="inlineStr">
        <is>
          <t>Total owed to you</t>
        </is>
      </c>
      <c r="C36" s="47" t="n"/>
      <c r="D36" s="47" t="n"/>
      <c r="E36" s="47" t="n"/>
      <c r="F36" s="22">
        <f>SUM(F6:F35)</f>
        <v/>
      </c>
      <c r="G36" s="47" t="n"/>
      <c r="H36" s="47" t="n"/>
      <c r="I36" s="47" t="n"/>
    </row>
    <row r="37"/>
    <row r="38">
      <c r="B38" s="48" t="inlineStr">
        <is>
          <t>Not due yet</t>
        </is>
      </c>
      <c r="F38" s="28">
        <f>SUMIF(I6:I35,"Not due yet",F6:F35)</f>
        <v/>
      </c>
    </row>
    <row r="39">
      <c r="B39" s="48" t="inlineStr">
        <is>
          <t>Overdue 1-30 days</t>
        </is>
      </c>
      <c r="F39" s="28">
        <f>SUMIF(I6:I35,"Overdue 1-30",F6:F35)</f>
        <v/>
      </c>
    </row>
    <row r="40">
      <c r="B40" s="48" t="inlineStr">
        <is>
          <t>Overdue 31-60 days</t>
        </is>
      </c>
      <c r="F40" s="28">
        <f>SUMIF(I6:I35,"Overdue 31-60",F6:F35)</f>
        <v/>
      </c>
    </row>
    <row r="41">
      <c r="B41" s="48" t="inlineStr">
        <is>
          <t>Overdue more than 60 days</t>
        </is>
      </c>
      <c r="F41" s="28">
        <f>SUMIF(I6:I35,"Overdue 60+",F6:F35)</f>
        <v/>
      </c>
    </row>
    <row r="42"/>
    <row r="43" ht="30" customHeight="1">
      <c r="B43" s="8" t="inlineStr">
        <is>
          <t>The oldest bucket is the one to work first. An invoice past 60 days rarely improves on its own, and it is money you have already spent on making the goods.</t>
        </is>
      </c>
    </row>
    <row r="44"/>
    <row r="45">
      <c r="B45" s="9" t="inlineStr">
        <is>
          <t>Powered by Petpooja Invoice  |  getinvoice@petpooja.com  |  +91-92279 80766</t>
        </is>
      </c>
    </row>
  </sheetData>
  <sheetProtection selectLockedCells="1" selectUnlockedCells="1" sheet="1" objects="0" insertRows="1" insertHyperlinks="1" autoFilter="1" scenarios="0" formatColumns="1" deleteColumns="1" insertColumns="1" pivotTables="1" deleteRows="1" formatCells="0" formatRows="1" sort="1"/>
  <mergeCells count="4">
    <mergeCell ref="B45:I45"/>
    <mergeCell ref="B3:I3"/>
    <mergeCell ref="B2:I2"/>
    <mergeCell ref="B43:I43"/>
  </mergeCells>
  <dataValidations count="1">
    <dataValidation sqref="H6 H7 H8 H9 H10 H11 H12 H13 H14 H15 H16 H17 H18 H19 H20 H21 H22 H23 H24 H25 H26 H27 H28 H29 H30 H31 H32 H33 H34 H35" showDropDown="0" showInputMessage="0" showErrorMessage="0" allowBlank="1" type="list">
      <formula1>"Wk 1,Wk 2,Wk 3,Wk 4,Wk 5,Wk 6,Wk 7,Wk 8,Wk 9,Wk 10,Wk 11,Wk 12,Wk 13"</formula1>
    </dataValidation>
  </dataValidations>
  <pageMargins left="0.75" right="0.75" top="1" bottom="1" header="0.5" footer="0.5"/>
</worksheet>
</file>

<file path=xl/worksheets/sheet5.xml><?xml version="1.0" encoding="utf-8"?>
<worksheet xmlns="http://schemas.openxmlformats.org/spreadsheetml/2006/main">
  <sheetPr>
    <tabColor rgb="00C52031"/>
    <outlinePr summaryBelow="1" summaryRight="1"/>
    <pageSetUpPr/>
  </sheetPr>
  <dimension ref="A1:J45"/>
  <sheetViews>
    <sheetView showGridLines="0" workbookViewId="0">
      <selection activeCell="A1" sqref="A1"/>
    </sheetView>
  </sheetViews>
  <sheetFormatPr baseColWidth="8" defaultRowHeight="15"/>
  <cols>
    <col width="3" customWidth="1" min="1" max="1"/>
    <col width="24" customWidth="1" min="2" max="2"/>
    <col width="13" customWidth="1" min="3" max="3"/>
    <col width="13" customWidth="1" min="4" max="4"/>
    <col width="13" customWidth="1" min="5" max="5"/>
    <col width="15" customWidth="1" min="6" max="6"/>
    <col width="10" customWidth="1" min="7" max="7"/>
    <col width="12" customWidth="1" min="8" max="8"/>
    <col width="18" customWidth="1" min="9" max="9"/>
    <col width="14" customWidth="1" min="10" max="10"/>
    <col width="3" customWidth="1" min="11" max="11"/>
  </cols>
  <sheetData>
    <row r="1"/>
    <row r="2" ht="30" customHeight="1">
      <c r="B2" s="1" t="inlineStr">
        <is>
          <t>Payables  -  what you owe, and what must go first</t>
        </is>
      </c>
    </row>
    <row r="3">
      <c r="B3" s="2" t="inlineStr">
        <is>
          <t>Mark micro and small suppliers. Paying them late carries interest, so they are not a free source of credit.</t>
        </is>
      </c>
    </row>
    <row r="4"/>
    <row r="5" ht="76" customHeight="1">
      <c r="B5" s="49" t="inlineStr">
        <is>
          <t>HOW TO FILL THE MSE COLUMN. A protected supplier is one registered on the Udyam portal. Ask for their Udyam Registration Number - it is a 19-character code in the form UDYAM-XX-00-0000000 and suppliers usually print it on the invoice - then check it at udyamregistration.gov.in (Udyam Verify). One trap: Udyam registers MICRO, SMALL and MEDIUM enterprises, but the delayed-payment protection in the Act runs only to MICRO and SMALL ones. So read the category on the certificate, not just the fact that a number exists. If you genuinely cannot tell, mark Not sure and treat the bill as committed until you can.</t>
        </is>
      </c>
    </row>
    <row r="6"/>
    <row r="7" ht="22" customHeight="1">
      <c r="B7" s="42" t="inlineStr">
        <is>
          <t>Supplier</t>
        </is>
      </c>
      <c r="C7" s="42" t="inlineStr">
        <is>
          <t>Bill no.</t>
        </is>
      </c>
      <c r="D7" s="42" t="inlineStr">
        <is>
          <t>Bill date</t>
        </is>
      </c>
      <c r="E7" s="42" t="inlineStr">
        <is>
          <t>Due date</t>
        </is>
      </c>
      <c r="F7" s="42" t="inlineStr">
        <is>
          <t>Amount</t>
        </is>
      </c>
      <c r="G7" s="42" t="inlineStr">
        <is>
          <t>MSE?</t>
        </is>
      </c>
      <c r="H7" s="42" t="inlineStr">
        <is>
          <t>Days to due</t>
        </is>
      </c>
      <c r="I7" s="42" t="inlineStr">
        <is>
          <t>Priority</t>
        </is>
      </c>
      <c r="J7" s="42" t="inlineStr">
        <is>
          <t>Expected week</t>
        </is>
      </c>
    </row>
    <row r="8">
      <c r="B8" s="43" t="n"/>
      <c r="C8" s="43" t="n"/>
      <c r="D8" s="11" t="n"/>
      <c r="E8" s="11" t="n"/>
      <c r="F8" s="16" t="n"/>
      <c r="G8" s="45" t="n"/>
      <c r="H8" s="44">
        <f>IF(E8="","",E8-TODAY())</f>
        <v/>
      </c>
      <c r="I8" s="46">
        <f>IF(E8="","",IF(G8="Yes",IF(H8&lt;0,"OVERDUE - MSE","Pay first - MSE"),IF(H8&lt;0,"Overdue",IF(H8&lt;=7,"Due this week","Scheduled"))))</f>
        <v/>
      </c>
      <c r="J8" s="45" t="n"/>
    </row>
    <row r="9">
      <c r="B9" s="43" t="n"/>
      <c r="C9" s="43" t="n"/>
      <c r="D9" s="11" t="n"/>
      <c r="E9" s="11" t="n"/>
      <c r="F9" s="16" t="n"/>
      <c r="G9" s="45" t="n"/>
      <c r="H9" s="44">
        <f>IF(E9="","",E9-TODAY())</f>
        <v/>
      </c>
      <c r="I9" s="46">
        <f>IF(E9="","",IF(G9="Yes",IF(H9&lt;0,"OVERDUE - MSE","Pay first - MSE"),IF(H9&lt;0,"Overdue",IF(H9&lt;=7,"Due this week","Scheduled"))))</f>
        <v/>
      </c>
      <c r="J9" s="45" t="n"/>
    </row>
    <row r="10">
      <c r="B10" s="43" t="n"/>
      <c r="C10" s="43" t="n"/>
      <c r="D10" s="11" t="n"/>
      <c r="E10" s="11" t="n"/>
      <c r="F10" s="16" t="n"/>
      <c r="G10" s="45" t="n"/>
      <c r="H10" s="44">
        <f>IF(E10="","",E10-TODAY())</f>
        <v/>
      </c>
      <c r="I10" s="46">
        <f>IF(E10="","",IF(G10="Yes",IF(H10&lt;0,"OVERDUE - MSE","Pay first - MSE"),IF(H10&lt;0,"Overdue",IF(H10&lt;=7,"Due this week","Scheduled"))))</f>
        <v/>
      </c>
      <c r="J10" s="45" t="n"/>
    </row>
    <row r="11">
      <c r="B11" s="43" t="n"/>
      <c r="C11" s="43" t="n"/>
      <c r="D11" s="11" t="n"/>
      <c r="E11" s="11" t="n"/>
      <c r="F11" s="16" t="n"/>
      <c r="G11" s="45" t="n"/>
      <c r="H11" s="44">
        <f>IF(E11="","",E11-TODAY())</f>
        <v/>
      </c>
      <c r="I11" s="46">
        <f>IF(E11="","",IF(G11="Yes",IF(H11&lt;0,"OVERDUE - MSE","Pay first - MSE"),IF(H11&lt;0,"Overdue",IF(H11&lt;=7,"Due this week","Scheduled"))))</f>
        <v/>
      </c>
      <c r="J11" s="45" t="n"/>
    </row>
    <row r="12">
      <c r="B12" s="43" t="n"/>
      <c r="C12" s="43" t="n"/>
      <c r="D12" s="11" t="n"/>
      <c r="E12" s="11" t="n"/>
      <c r="F12" s="16" t="n"/>
      <c r="G12" s="45" t="n"/>
      <c r="H12" s="44">
        <f>IF(E12="","",E12-TODAY())</f>
        <v/>
      </c>
      <c r="I12" s="46">
        <f>IF(E12="","",IF(G12="Yes",IF(H12&lt;0,"OVERDUE - MSE","Pay first - MSE"),IF(H12&lt;0,"Overdue",IF(H12&lt;=7,"Due this week","Scheduled"))))</f>
        <v/>
      </c>
      <c r="J12" s="45" t="n"/>
    </row>
    <row r="13">
      <c r="B13" s="43" t="n"/>
      <c r="C13" s="43" t="n"/>
      <c r="D13" s="11" t="n"/>
      <c r="E13" s="11" t="n"/>
      <c r="F13" s="16" t="n"/>
      <c r="G13" s="45" t="n"/>
      <c r="H13" s="44">
        <f>IF(E13="","",E13-TODAY())</f>
        <v/>
      </c>
      <c r="I13" s="46">
        <f>IF(E13="","",IF(G13="Yes",IF(H13&lt;0,"OVERDUE - MSE","Pay first - MSE"),IF(H13&lt;0,"Overdue",IF(H13&lt;=7,"Due this week","Scheduled"))))</f>
        <v/>
      </c>
      <c r="J13" s="45" t="n"/>
    </row>
    <row r="14">
      <c r="B14" s="43" t="n"/>
      <c r="C14" s="43" t="n"/>
      <c r="D14" s="11" t="n"/>
      <c r="E14" s="11" t="n"/>
      <c r="F14" s="16" t="n"/>
      <c r="G14" s="45" t="n"/>
      <c r="H14" s="44">
        <f>IF(E14="","",E14-TODAY())</f>
        <v/>
      </c>
      <c r="I14" s="46">
        <f>IF(E14="","",IF(G14="Yes",IF(H14&lt;0,"OVERDUE - MSE","Pay first - MSE"),IF(H14&lt;0,"Overdue",IF(H14&lt;=7,"Due this week","Scheduled"))))</f>
        <v/>
      </c>
      <c r="J14" s="45" t="n"/>
    </row>
    <row r="15">
      <c r="B15" s="43" t="n"/>
      <c r="C15" s="43" t="n"/>
      <c r="D15" s="11" t="n"/>
      <c r="E15" s="11" t="n"/>
      <c r="F15" s="16" t="n"/>
      <c r="G15" s="45" t="n"/>
      <c r="H15" s="44">
        <f>IF(E15="","",E15-TODAY())</f>
        <v/>
      </c>
      <c r="I15" s="46">
        <f>IF(E15="","",IF(G15="Yes",IF(H15&lt;0,"OVERDUE - MSE","Pay first - MSE"),IF(H15&lt;0,"Overdue",IF(H15&lt;=7,"Due this week","Scheduled"))))</f>
        <v/>
      </c>
      <c r="J15" s="45" t="n"/>
    </row>
    <row r="16">
      <c r="B16" s="43" t="n"/>
      <c r="C16" s="43" t="n"/>
      <c r="D16" s="11" t="n"/>
      <c r="E16" s="11" t="n"/>
      <c r="F16" s="16" t="n"/>
      <c r="G16" s="45" t="n"/>
      <c r="H16" s="44">
        <f>IF(E16="","",E16-TODAY())</f>
        <v/>
      </c>
      <c r="I16" s="46">
        <f>IF(E16="","",IF(G16="Yes",IF(H16&lt;0,"OVERDUE - MSE","Pay first - MSE"),IF(H16&lt;0,"Overdue",IF(H16&lt;=7,"Due this week","Scheduled"))))</f>
        <v/>
      </c>
      <c r="J16" s="45" t="n"/>
    </row>
    <row r="17">
      <c r="B17" s="43" t="n"/>
      <c r="C17" s="43" t="n"/>
      <c r="D17" s="11" t="n"/>
      <c r="E17" s="11" t="n"/>
      <c r="F17" s="16" t="n"/>
      <c r="G17" s="45" t="n"/>
      <c r="H17" s="44">
        <f>IF(E17="","",E17-TODAY())</f>
        <v/>
      </c>
      <c r="I17" s="46">
        <f>IF(E17="","",IF(G17="Yes",IF(H17&lt;0,"OVERDUE - MSE","Pay first - MSE"),IF(H17&lt;0,"Overdue",IF(H17&lt;=7,"Due this week","Scheduled"))))</f>
        <v/>
      </c>
      <c r="J17" s="45" t="n"/>
    </row>
    <row r="18">
      <c r="B18" s="43" t="n"/>
      <c r="C18" s="43" t="n"/>
      <c r="D18" s="11" t="n"/>
      <c r="E18" s="11" t="n"/>
      <c r="F18" s="16" t="n"/>
      <c r="G18" s="45" t="n"/>
      <c r="H18" s="44">
        <f>IF(E18="","",E18-TODAY())</f>
        <v/>
      </c>
      <c r="I18" s="46">
        <f>IF(E18="","",IF(G18="Yes",IF(H18&lt;0,"OVERDUE - MSE","Pay first - MSE"),IF(H18&lt;0,"Overdue",IF(H18&lt;=7,"Due this week","Scheduled"))))</f>
        <v/>
      </c>
      <c r="J18" s="45" t="n"/>
    </row>
    <row r="19">
      <c r="B19" s="43" t="n"/>
      <c r="C19" s="43" t="n"/>
      <c r="D19" s="11" t="n"/>
      <c r="E19" s="11" t="n"/>
      <c r="F19" s="16" t="n"/>
      <c r="G19" s="45" t="n"/>
      <c r="H19" s="44">
        <f>IF(E19="","",E19-TODAY())</f>
        <v/>
      </c>
      <c r="I19" s="46">
        <f>IF(E19="","",IF(G19="Yes",IF(H19&lt;0,"OVERDUE - MSE","Pay first - MSE"),IF(H19&lt;0,"Overdue",IF(H19&lt;=7,"Due this week","Scheduled"))))</f>
        <v/>
      </c>
      <c r="J19" s="45" t="n"/>
    </row>
    <row r="20">
      <c r="B20" s="43" t="n"/>
      <c r="C20" s="43" t="n"/>
      <c r="D20" s="11" t="n"/>
      <c r="E20" s="11" t="n"/>
      <c r="F20" s="16" t="n"/>
      <c r="G20" s="45" t="n"/>
      <c r="H20" s="44">
        <f>IF(E20="","",E20-TODAY())</f>
        <v/>
      </c>
      <c r="I20" s="46">
        <f>IF(E20="","",IF(G20="Yes",IF(H20&lt;0,"OVERDUE - MSE","Pay first - MSE"),IF(H20&lt;0,"Overdue",IF(H20&lt;=7,"Due this week","Scheduled"))))</f>
        <v/>
      </c>
      <c r="J20" s="45" t="n"/>
    </row>
    <row r="21">
      <c r="B21" s="43" t="n"/>
      <c r="C21" s="43" t="n"/>
      <c r="D21" s="11" t="n"/>
      <c r="E21" s="11" t="n"/>
      <c r="F21" s="16" t="n"/>
      <c r="G21" s="45" t="n"/>
      <c r="H21" s="44">
        <f>IF(E21="","",E21-TODAY())</f>
        <v/>
      </c>
      <c r="I21" s="46">
        <f>IF(E21="","",IF(G21="Yes",IF(H21&lt;0,"OVERDUE - MSE","Pay first - MSE"),IF(H21&lt;0,"Overdue",IF(H21&lt;=7,"Due this week","Scheduled"))))</f>
        <v/>
      </c>
      <c r="J21" s="45" t="n"/>
    </row>
    <row r="22">
      <c r="B22" s="43" t="n"/>
      <c r="C22" s="43" t="n"/>
      <c r="D22" s="11" t="n"/>
      <c r="E22" s="11" t="n"/>
      <c r="F22" s="16" t="n"/>
      <c r="G22" s="45" t="n"/>
      <c r="H22" s="44">
        <f>IF(E22="","",E22-TODAY())</f>
        <v/>
      </c>
      <c r="I22" s="46">
        <f>IF(E22="","",IF(G22="Yes",IF(H22&lt;0,"OVERDUE - MSE","Pay first - MSE"),IF(H22&lt;0,"Overdue",IF(H22&lt;=7,"Due this week","Scheduled"))))</f>
        <v/>
      </c>
      <c r="J22" s="45" t="n"/>
    </row>
    <row r="23">
      <c r="B23" s="43" t="n"/>
      <c r="C23" s="43" t="n"/>
      <c r="D23" s="11" t="n"/>
      <c r="E23" s="11" t="n"/>
      <c r="F23" s="16" t="n"/>
      <c r="G23" s="45" t="n"/>
      <c r="H23" s="44">
        <f>IF(E23="","",E23-TODAY())</f>
        <v/>
      </c>
      <c r="I23" s="46">
        <f>IF(E23="","",IF(G23="Yes",IF(H23&lt;0,"OVERDUE - MSE","Pay first - MSE"),IF(H23&lt;0,"Overdue",IF(H23&lt;=7,"Due this week","Scheduled"))))</f>
        <v/>
      </c>
      <c r="J23" s="45" t="n"/>
    </row>
    <row r="24">
      <c r="B24" s="43" t="n"/>
      <c r="C24" s="43" t="n"/>
      <c r="D24" s="11" t="n"/>
      <c r="E24" s="11" t="n"/>
      <c r="F24" s="16" t="n"/>
      <c r="G24" s="45" t="n"/>
      <c r="H24" s="44">
        <f>IF(E24="","",E24-TODAY())</f>
        <v/>
      </c>
      <c r="I24" s="46">
        <f>IF(E24="","",IF(G24="Yes",IF(H24&lt;0,"OVERDUE - MSE","Pay first - MSE"),IF(H24&lt;0,"Overdue",IF(H24&lt;=7,"Due this week","Scheduled"))))</f>
        <v/>
      </c>
      <c r="J24" s="45" t="n"/>
    </row>
    <row r="25">
      <c r="B25" s="43" t="n"/>
      <c r="C25" s="43" t="n"/>
      <c r="D25" s="11" t="n"/>
      <c r="E25" s="11" t="n"/>
      <c r="F25" s="16" t="n"/>
      <c r="G25" s="45" t="n"/>
      <c r="H25" s="44">
        <f>IF(E25="","",E25-TODAY())</f>
        <v/>
      </c>
      <c r="I25" s="46">
        <f>IF(E25="","",IF(G25="Yes",IF(H25&lt;0,"OVERDUE - MSE","Pay first - MSE"),IF(H25&lt;0,"Overdue",IF(H25&lt;=7,"Due this week","Scheduled"))))</f>
        <v/>
      </c>
      <c r="J25" s="45" t="n"/>
    </row>
    <row r="26">
      <c r="B26" s="43" t="n"/>
      <c r="C26" s="43" t="n"/>
      <c r="D26" s="11" t="n"/>
      <c r="E26" s="11" t="n"/>
      <c r="F26" s="16" t="n"/>
      <c r="G26" s="45" t="n"/>
      <c r="H26" s="44">
        <f>IF(E26="","",E26-TODAY())</f>
        <v/>
      </c>
      <c r="I26" s="46">
        <f>IF(E26="","",IF(G26="Yes",IF(H26&lt;0,"OVERDUE - MSE","Pay first - MSE"),IF(H26&lt;0,"Overdue",IF(H26&lt;=7,"Due this week","Scheduled"))))</f>
        <v/>
      </c>
      <c r="J26" s="45" t="n"/>
    </row>
    <row r="27">
      <c r="B27" s="43" t="n"/>
      <c r="C27" s="43" t="n"/>
      <c r="D27" s="11" t="n"/>
      <c r="E27" s="11" t="n"/>
      <c r="F27" s="16" t="n"/>
      <c r="G27" s="45" t="n"/>
      <c r="H27" s="44">
        <f>IF(E27="","",E27-TODAY())</f>
        <v/>
      </c>
      <c r="I27" s="46">
        <f>IF(E27="","",IF(G27="Yes",IF(H27&lt;0,"OVERDUE - MSE","Pay first - MSE"),IF(H27&lt;0,"Overdue",IF(H27&lt;=7,"Due this week","Scheduled"))))</f>
        <v/>
      </c>
      <c r="J27" s="45" t="n"/>
    </row>
    <row r="28">
      <c r="B28" s="43" t="n"/>
      <c r="C28" s="43" t="n"/>
      <c r="D28" s="11" t="n"/>
      <c r="E28" s="11" t="n"/>
      <c r="F28" s="16" t="n"/>
      <c r="G28" s="45" t="n"/>
      <c r="H28" s="44">
        <f>IF(E28="","",E28-TODAY())</f>
        <v/>
      </c>
      <c r="I28" s="46">
        <f>IF(E28="","",IF(G28="Yes",IF(H28&lt;0,"OVERDUE - MSE","Pay first - MSE"),IF(H28&lt;0,"Overdue",IF(H28&lt;=7,"Due this week","Scheduled"))))</f>
        <v/>
      </c>
      <c r="J28" s="45" t="n"/>
    </row>
    <row r="29">
      <c r="B29" s="43" t="n"/>
      <c r="C29" s="43" t="n"/>
      <c r="D29" s="11" t="n"/>
      <c r="E29" s="11" t="n"/>
      <c r="F29" s="16" t="n"/>
      <c r="G29" s="45" t="n"/>
      <c r="H29" s="44">
        <f>IF(E29="","",E29-TODAY())</f>
        <v/>
      </c>
      <c r="I29" s="46">
        <f>IF(E29="","",IF(G29="Yes",IF(H29&lt;0,"OVERDUE - MSE","Pay first - MSE"),IF(H29&lt;0,"Overdue",IF(H29&lt;=7,"Due this week","Scheduled"))))</f>
        <v/>
      </c>
      <c r="J29" s="45" t="n"/>
    </row>
    <row r="30">
      <c r="B30" s="43" t="n"/>
      <c r="C30" s="43" t="n"/>
      <c r="D30" s="11" t="n"/>
      <c r="E30" s="11" t="n"/>
      <c r="F30" s="16" t="n"/>
      <c r="G30" s="45" t="n"/>
      <c r="H30" s="44">
        <f>IF(E30="","",E30-TODAY())</f>
        <v/>
      </c>
      <c r="I30" s="46">
        <f>IF(E30="","",IF(G30="Yes",IF(H30&lt;0,"OVERDUE - MSE","Pay first - MSE"),IF(H30&lt;0,"Overdue",IF(H30&lt;=7,"Due this week","Scheduled"))))</f>
        <v/>
      </c>
      <c r="J30" s="45" t="n"/>
    </row>
    <row r="31">
      <c r="B31" s="43" t="n"/>
      <c r="C31" s="43" t="n"/>
      <c r="D31" s="11" t="n"/>
      <c r="E31" s="11" t="n"/>
      <c r="F31" s="16" t="n"/>
      <c r="G31" s="45" t="n"/>
      <c r="H31" s="44">
        <f>IF(E31="","",E31-TODAY())</f>
        <v/>
      </c>
      <c r="I31" s="46">
        <f>IF(E31="","",IF(G31="Yes",IF(H31&lt;0,"OVERDUE - MSE","Pay first - MSE"),IF(H31&lt;0,"Overdue",IF(H31&lt;=7,"Due this week","Scheduled"))))</f>
        <v/>
      </c>
      <c r="J31" s="45" t="n"/>
    </row>
    <row r="32">
      <c r="B32" s="43" t="n"/>
      <c r="C32" s="43" t="n"/>
      <c r="D32" s="11" t="n"/>
      <c r="E32" s="11" t="n"/>
      <c r="F32" s="16" t="n"/>
      <c r="G32" s="45" t="n"/>
      <c r="H32" s="44">
        <f>IF(E32="","",E32-TODAY())</f>
        <v/>
      </c>
      <c r="I32" s="46">
        <f>IF(E32="","",IF(G32="Yes",IF(H32&lt;0,"OVERDUE - MSE","Pay first - MSE"),IF(H32&lt;0,"Overdue",IF(H32&lt;=7,"Due this week","Scheduled"))))</f>
        <v/>
      </c>
      <c r="J32" s="45" t="n"/>
    </row>
    <row r="33">
      <c r="B33" s="43" t="n"/>
      <c r="C33" s="43" t="n"/>
      <c r="D33" s="11" t="n"/>
      <c r="E33" s="11" t="n"/>
      <c r="F33" s="16" t="n"/>
      <c r="G33" s="45" t="n"/>
      <c r="H33" s="44">
        <f>IF(E33="","",E33-TODAY())</f>
        <v/>
      </c>
      <c r="I33" s="46">
        <f>IF(E33="","",IF(G33="Yes",IF(H33&lt;0,"OVERDUE - MSE","Pay first - MSE"),IF(H33&lt;0,"Overdue",IF(H33&lt;=7,"Due this week","Scheduled"))))</f>
        <v/>
      </c>
      <c r="J33" s="45" t="n"/>
    </row>
    <row r="34">
      <c r="B34" s="43" t="n"/>
      <c r="C34" s="43" t="n"/>
      <c r="D34" s="11" t="n"/>
      <c r="E34" s="11" t="n"/>
      <c r="F34" s="16" t="n"/>
      <c r="G34" s="45" t="n"/>
      <c r="H34" s="44">
        <f>IF(E34="","",E34-TODAY())</f>
        <v/>
      </c>
      <c r="I34" s="46">
        <f>IF(E34="","",IF(G34="Yes",IF(H34&lt;0,"OVERDUE - MSE","Pay first - MSE"),IF(H34&lt;0,"Overdue",IF(H34&lt;=7,"Due this week","Scheduled"))))</f>
        <v/>
      </c>
      <c r="J34" s="45" t="n"/>
    </row>
    <row r="35">
      <c r="B35" s="43" t="n"/>
      <c r="C35" s="43" t="n"/>
      <c r="D35" s="11" t="n"/>
      <c r="E35" s="11" t="n"/>
      <c r="F35" s="16" t="n"/>
      <c r="G35" s="45" t="n"/>
      <c r="H35" s="44">
        <f>IF(E35="","",E35-TODAY())</f>
        <v/>
      </c>
      <c r="I35" s="46">
        <f>IF(E35="","",IF(G35="Yes",IF(H35&lt;0,"OVERDUE - MSE","Pay first - MSE"),IF(H35&lt;0,"Overdue",IF(H35&lt;=7,"Due this week","Scheduled"))))</f>
        <v/>
      </c>
      <c r="J35" s="45" t="n"/>
    </row>
    <row r="36">
      <c r="B36" s="43" t="n"/>
      <c r="C36" s="43" t="n"/>
      <c r="D36" s="11" t="n"/>
      <c r="E36" s="11" t="n"/>
      <c r="F36" s="16" t="n"/>
      <c r="G36" s="45" t="n"/>
      <c r="H36" s="44">
        <f>IF(E36="","",E36-TODAY())</f>
        <v/>
      </c>
      <c r="I36" s="46">
        <f>IF(E36="","",IF(G36="Yes",IF(H36&lt;0,"OVERDUE - MSE","Pay first - MSE"),IF(H36&lt;0,"Overdue",IF(H36&lt;=7,"Due this week","Scheduled"))))</f>
        <v/>
      </c>
      <c r="J36" s="45" t="n"/>
    </row>
    <row r="37">
      <c r="B37" s="43" t="n"/>
      <c r="C37" s="43" t="n"/>
      <c r="D37" s="11" t="n"/>
      <c r="E37" s="11" t="n"/>
      <c r="F37" s="16" t="n"/>
      <c r="G37" s="45" t="n"/>
      <c r="H37" s="44">
        <f>IF(E37="","",E37-TODAY())</f>
        <v/>
      </c>
      <c r="I37" s="46">
        <f>IF(E37="","",IF(G37="Yes",IF(H37&lt;0,"OVERDUE - MSE","Pay first - MSE"),IF(H37&lt;0,"Overdue",IF(H37&lt;=7,"Due this week","Scheduled"))))</f>
        <v/>
      </c>
      <c r="J37" s="45" t="n"/>
    </row>
    <row r="38">
      <c r="B38" s="24" t="inlineStr">
        <is>
          <t>Total you owe</t>
        </is>
      </c>
      <c r="C38" s="50" t="n"/>
      <c r="D38" s="50" t="n"/>
      <c r="E38" s="50" t="n"/>
      <c r="F38" s="25">
        <f>SUM(F8:F37)</f>
        <v/>
      </c>
      <c r="G38" s="50" t="n"/>
      <c r="H38" s="50" t="n"/>
      <c r="I38" s="50" t="n"/>
    </row>
    <row r="39"/>
    <row r="40">
      <c r="B40" s="26" t="inlineStr">
        <is>
          <t>Owed to micro / small suppliers</t>
        </is>
      </c>
      <c r="F40" s="40">
        <f>SUMIF(G8:G37,"Yes",F8:F37)</f>
        <v/>
      </c>
    </row>
    <row r="41">
      <c r="B41" s="24" t="inlineStr">
        <is>
          <t>Already overdue</t>
        </is>
      </c>
      <c r="F41" s="25">
        <f>SUMIFS(F8:F37,H8:H37,"&lt;0")</f>
        <v/>
      </c>
    </row>
    <row r="42"/>
    <row r="43" ht="92" customHeight="1">
      <c r="B43" s="51" t="inlineStr">
        <is>
          <t>Under the MSMED Act 2006, payment to a micro or small enterprise is due on the date agreed IN WRITING. Where there is no written agreement it is due within FIFTEEN days of acceptance - the appointed day under s.2(b), read with s.15. A written agreement may extend the period but in no case beyond FORTY-FIVE days, so 45 is a ceiling and not the default it is usually taken for. Miss the date and s.16 makes the buyer liable to compound interest, with monthly rests, at three times the bank rate notified by the RBI, and it applies notwithstanding anything in the agreement. Under s.23 that interest is not allowed as a deduction when computing income. Disputes go to the State's Micro and Small Enterprise Facilitation Council.</t>
        </is>
      </c>
    </row>
    <row r="44"/>
    <row r="45">
      <c r="B45" s="9" t="inlineStr">
        <is>
          <t>Powered by Petpooja Invoice  |  getinvoice@petpooja.com  |  +91-92279 80766</t>
        </is>
      </c>
    </row>
  </sheetData>
  <sheetProtection selectLockedCells="1" selectUnlockedCells="1" sheet="1" objects="0" insertRows="1" insertHyperlinks="1" autoFilter="1" scenarios="0" formatColumns="1" deleteColumns="1" insertColumns="1" pivotTables="1" deleteRows="1" formatCells="0" formatRows="1" sort="1"/>
  <mergeCells count="5">
    <mergeCell ref="B3:J3"/>
    <mergeCell ref="B5:J5"/>
    <mergeCell ref="B45:J45"/>
    <mergeCell ref="B43:J43"/>
    <mergeCell ref="B2:J2"/>
  </mergeCells>
  <dataValidations count="2">
    <dataValidation sqref="G8 G9 G10 G11 G12 G13 G14 G15 G16 G17 G18 G19 G20 G21 G22 G23 G24 G25 G26 G27 G28 G29 G30 G31 G32 G33 G34 G35 G36 G37" showDropDown="0" showInputMessage="0" showErrorMessage="0" allowBlank="1" type="list">
      <formula1>"Yes,No,Not sure"</formula1>
    </dataValidation>
    <dataValidation sqref="J8 J9 J10 J11 J12 J13 J14 J15 J16 J17 J18 J19 J20 J21 J22 J23 J24 J25 J26 J27 J28 J29 J30 J31 J32 J33 J34 J35 J36 J37" showDropDown="0" showInputMessage="0" showErrorMessage="0" allowBlank="1" type="list">
      <formula1>"Wk 1,Wk 2,Wk 3,Wk 4,Wk 5,Wk 6,Wk 7,Wk 8,Wk 9,Wk 10,Wk 11,Wk 12,Wk 13"</formula1>
    </dataValidation>
  </dataValidations>
  <pageMargins left="0.75" right="0.75" top="1" bottom="1" header="0.5" footer="0.5"/>
</worksheet>
</file>

<file path=xl/worksheets/sheet6.xml><?xml version="1.0" encoding="utf-8"?>
<worksheet xmlns="http://schemas.openxmlformats.org/spreadsheetml/2006/main">
  <sheetPr>
    <tabColor rgb="00C52031"/>
    <outlinePr summaryBelow="1" summaryRight="1"/>
    <pageSetUpPr/>
  </sheetPr>
  <dimension ref="B2:D16"/>
  <sheetViews>
    <sheetView showGridLines="0" workbookViewId="0">
      <selection activeCell="A1" sqref="A1"/>
    </sheetView>
  </sheetViews>
  <sheetFormatPr baseColWidth="8" defaultRowHeight="15"/>
  <cols>
    <col width="3" customWidth="1" min="1" max="1"/>
    <col width="34" customWidth="1" min="2" max="2"/>
    <col width="60" customWidth="1" min="3" max="3"/>
    <col width="34" customWidth="1" min="4" max="4"/>
    <col width="3" customWidth="1" min="5" max="5"/>
  </cols>
  <sheetData>
    <row r="2" ht="30" customHeight="1">
      <c r="B2" s="1" t="inlineStr">
        <is>
          <t>Rules and Sources</t>
        </is>
      </c>
    </row>
    <row r="4">
      <c r="B4" s="42" t="inlineStr">
        <is>
          <t>What</t>
        </is>
      </c>
      <c r="C4" s="42" t="inlineStr">
        <is>
          <t>The rule</t>
        </is>
      </c>
      <c r="D4" s="42" t="inlineStr">
        <is>
          <t>Source</t>
        </is>
      </c>
    </row>
    <row r="5" ht="74" customHeight="1">
      <c r="B5" s="52" t="inlineStr">
        <is>
          <t>When payment to a micro or
small enterprise is due</t>
        </is>
      </c>
      <c r="C5" s="53" t="inlineStr">
        <is>
          <t>On the date agreed between buyer and supplier IN WRITING. Where there is no written agreement, before the appointed day, which is the day following the expiry of fifteen days from the day of acceptance or deemed acceptance (s.2(b) read with s.15). A written agreement may extend the period, but in no case beyond forty-five days. Forty-five is a ceiling, not the default it is usually taken for.</t>
        </is>
      </c>
      <c r="D5" s="54" t="inlineStr">
        <is>
          <t>MSMED Act 2006, ss.2(b) and 15, read verbatim at dcmsme.gov.in/MSMED2006.pdf</t>
        </is>
      </c>
    </row>
    <row r="6" ht="74" customHeight="1">
      <c r="B6" s="52" t="inlineStr">
        <is>
          <t>What late payment costs</t>
        </is>
      </c>
      <c r="C6" s="53" t="inlineStr">
        <is>
          <t>Compound interest with monthly rests, at three times the bank rate notified by the Reserve Bank, running from the appointed day or the day after the agreed date (s.16). It applies notwithstanding anything in the agreement between the parties or in any other law in force. Either party may refer the dispute to the Micro and Small Enterprise Facilitation Council (s.18); the Council itself is established by the State Government under s.20.</t>
        </is>
      </c>
      <c r="D6" s="54" t="inlineStr">
        <is>
          <t>MSMED Act 2006, s.16, read verbatim at dcmsme.gov.in/MSMED2006.pdf</t>
        </is>
      </c>
    </row>
    <row r="7" ht="74" customHeight="1">
      <c r="B7" s="52" t="inlineStr">
        <is>
          <t>The interest is not
tax deductible</t>
        </is>
      </c>
      <c r="C7" s="53" t="inlineStr">
        <is>
          <t>The amount of interest payable or paid by a buyer under this Act shall not be allowed as a deduction when computing income (s.23). Note that s.23 cross-refers to the Income-tax Act 1961, which was replaced from 01-Apr-2026, so confirm the current treatment with your CA.</t>
        </is>
      </c>
      <c r="D7" s="54" t="inlineStr">
        <is>
          <t>MSMED Act 2006, s.23, read verbatim at dcmsme.gov.in/MSMED2006.pdf</t>
        </is>
      </c>
    </row>
    <row r="8" ht="74" customHeight="1">
      <c r="B8" s="52" t="inlineStr">
        <is>
          <t>Who counts as a micro or
small enterprise</t>
        </is>
      </c>
      <c r="C8" s="53" t="inlineStr">
        <is>
          <t>One registered on the Udyam portal. Ask the supplier for the Udyam Registration Number (19 characters, UDYAM-XX-00-0000000) and verify it at udyamregistration.gov.in. Udyam covers micro, SMALL and MEDIUM; the delayed-payment protection covers only micro and small, so check the category, not just the number.</t>
        </is>
      </c>
      <c r="D8" s="54" t="inlineStr">
        <is>
          <t>Udyam Registration Portal, Ministry of MSME, udyamregistration.gov.in (Udyam Verify)</t>
        </is>
      </c>
    </row>
    <row r="9" ht="74" customHeight="1">
      <c r="B9" s="52" t="inlineStr">
        <is>
          <t>ESI contributions</t>
        </is>
      </c>
      <c r="C9" s="53" t="inlineStr">
        <is>
          <t>Payable within 15 days of the last day of the calendar month in which the contributions fall due.</t>
        </is>
      </c>
      <c r="D9" s="54" t="inlineStr">
        <is>
          <t>ESI (General) Regulations 1950, regulation 31, read verbatim at esic.gov.in/attachments/actfile/ec890b0f0333e87d22533a0d22194370.pdf</t>
        </is>
      </c>
    </row>
    <row r="10" ht="74" customHeight="1">
      <c r="B10" s="52" t="inlineStr">
        <is>
          <t>GST, TDS and PF dates</t>
        </is>
      </c>
      <c r="C10" s="53" t="inlineStr">
        <is>
          <t>Not listed here on purpose. They are in our GST Return Filing Checklist and Labour Law Compliance Calendar, which are kept current. Keeping one copy of a date is safer than two.</t>
        </is>
      </c>
      <c r="D10" s="54" t="inlineStr">
        <is>
          <t>See the linked templates.</t>
        </is>
      </c>
    </row>
    <row r="12" ht="48" customHeight="1">
      <c r="B12" s="51" t="inlineStr">
        <is>
          <t>A note on sourcing. Every rule above was read in the Act itself, not in a summary of it. The one figure we still do not print is the current RBI bank rate, because it moves and a worked interest amount would be stale within months. Look it up on rbi.org.in on the day you need it.</t>
        </is>
      </c>
    </row>
    <row r="14" ht="30" customHeight="1">
      <c r="B14" s="8" t="inlineStr">
        <is>
          <t>This template is provided by Petpooja for general information. It is not accounting or tax advice. Verify anything that affects a filing with your own advisor.</t>
        </is>
      </c>
    </row>
    <row r="16">
      <c r="B16" s="9" t="inlineStr">
        <is>
          <t>Powered by Petpooja Invoice  |  getinvoice@petpooja.com  |  +91-92279 80766</t>
        </is>
      </c>
    </row>
  </sheetData>
  <mergeCells count="4">
    <mergeCell ref="B12:D12"/>
    <mergeCell ref="B16:D16"/>
    <mergeCell ref="B14:D14"/>
    <mergeCell ref="B2:D2"/>
  </mergeCells>
  <pageMargins left="0.75" right="0.75" top="1" bottom="1" header="0.5" footer="0.5"/>
</worksheet>
</file>

<file path=xl/worksheets/sheet7.xml><?xml version="1.0" encoding="utf-8"?>
<worksheet xmlns="http://schemas.openxmlformats.org/spreadsheetml/2006/main">
  <sheetPr>
    <tabColor rgb="00C52031"/>
    <outlinePr summaryBelow="1" summaryRight="1"/>
    <pageSetUpPr/>
  </sheetPr>
  <dimension ref="B2:G24"/>
  <sheetViews>
    <sheetView showGridLines="0" workbookViewId="0">
      <selection activeCell="A1" sqref="A1"/>
    </sheetView>
  </sheetViews>
  <sheetFormatPr baseColWidth="8" defaultRowHeight="15"/>
  <cols>
    <col width="3" customWidth="1" min="1" max="1"/>
    <col width="36" customWidth="1" min="2" max="2"/>
    <col width="16" customWidth="1" min="3" max="3"/>
    <col width="16" customWidth="1" min="4" max="4"/>
    <col width="16" customWidth="1" min="5" max="5"/>
    <col width="16" customWidth="1" min="6" max="6"/>
    <col width="52" customWidth="1" min="7" max="7"/>
    <col width="3" customWidth="1" min="8" max="8"/>
  </cols>
  <sheetData>
    <row r="2" ht="30" customHeight="1">
      <c r="B2" s="1" t="inlineStr">
        <is>
          <t>Worked example  -  a four-week squeeze</t>
        </is>
      </c>
    </row>
    <row r="3">
      <c r="B3" s="2" t="inlineStr">
        <is>
          <t>A retail business in Pune. Profitable on paper, and still short in week 3.</t>
        </is>
      </c>
    </row>
    <row r="5">
      <c r="B5" s="42" t="inlineStr">
        <is>
          <t>Line</t>
        </is>
      </c>
      <c r="C5" s="42" t="inlineStr">
        <is>
          <t>Week 1</t>
        </is>
      </c>
      <c r="D5" s="42" t="inlineStr">
        <is>
          <t>Week 2</t>
        </is>
      </c>
      <c r="E5" s="42" t="inlineStr">
        <is>
          <t>Week 3</t>
        </is>
      </c>
      <c r="F5" s="42" t="inlineStr">
        <is>
          <t>Week 4</t>
        </is>
      </c>
      <c r="G5" s="42" t="inlineStr">
        <is>
          <t>What is happening</t>
        </is>
      </c>
    </row>
    <row r="6">
      <c r="B6" s="18" t="inlineStr">
        <is>
          <t>Opening balance</t>
        </is>
      </c>
      <c r="C6" s="55" t="n">
        <v>420000</v>
      </c>
      <c r="D6" s="55" t="n"/>
      <c r="E6" s="55" t="n"/>
      <c r="F6" s="55" t="n"/>
      <c r="G6" s="54" t="inlineStr">
        <is>
          <t>Actual cleared balance, not the passbook figure.</t>
        </is>
      </c>
    </row>
    <row r="7">
      <c r="B7" s="18" t="inlineStr">
        <is>
          <t>Cash and counter sales</t>
        </is>
      </c>
      <c r="C7" s="55" t="n">
        <v>280000</v>
      </c>
      <c r="D7" s="55" t="n">
        <v>260000</v>
      </c>
      <c r="E7" s="55" t="n">
        <v>240000</v>
      </c>
      <c r="F7" s="55" t="n">
        <v>310000</v>
      </c>
      <c r="G7" s="54" t="inlineStr">
        <is>
          <t>Steady. This is the reliable half of the inflow.</t>
        </is>
      </c>
    </row>
    <row r="8">
      <c r="B8" s="18" t="inlineStr">
        <is>
          <t>Customer receipts</t>
        </is>
      </c>
      <c r="C8" s="55" t="n">
        <v>110000</v>
      </c>
      <c r="D8" s="55" t="n">
        <v>40000</v>
      </c>
      <c r="E8" s="55" t="n">
        <v>0</v>
      </c>
      <c r="F8" s="55" t="n">
        <v>220000</v>
      </c>
      <c r="G8" s="54" t="inlineStr">
        <is>
          <t>A large customer slips from week 3 to week 4.</t>
        </is>
      </c>
    </row>
    <row r="9">
      <c r="B9" s="10" t="inlineStr">
        <is>
          <t>Total in</t>
        </is>
      </c>
      <c r="C9" s="28">
        <f>SUM(C7:C8)</f>
        <v/>
      </c>
      <c r="D9" s="28">
        <f>SUM(D7:D8)</f>
        <v/>
      </c>
      <c r="E9" s="28">
        <f>SUM(E7:E8)</f>
        <v/>
      </c>
      <c r="F9" s="28">
        <f>SUM(F7:F8)</f>
        <v/>
      </c>
      <c r="G9" s="54" t="inlineStr"/>
    </row>
    <row r="10">
      <c r="B10" s="18" t="inlineStr">
        <is>
          <t>Salaries and wages</t>
        </is>
      </c>
      <c r="C10" s="55" t="n">
        <v>0</v>
      </c>
      <c r="D10" s="55" t="n">
        <v>0</v>
      </c>
      <c r="E10" s="55" t="n">
        <v>340000</v>
      </c>
      <c r="F10" s="55" t="n">
        <v>0</v>
      </c>
      <c r="G10" s="54" t="inlineStr">
        <is>
          <t>Month end lands in week 3.</t>
        </is>
      </c>
    </row>
    <row r="11">
      <c r="B11" s="18" t="inlineStr">
        <is>
          <t>PF and ESI</t>
        </is>
      </c>
      <c r="C11" s="55" t="n">
        <v>0</v>
      </c>
      <c r="D11" s="55" t="n">
        <v>0</v>
      </c>
      <c r="E11" s="55" t="n">
        <v>46000</v>
      </c>
      <c r="F11" s="55" t="n">
        <v>0</v>
      </c>
      <c r="G11" s="54" t="inlineStr">
        <is>
          <t>Follows the salary run.</t>
        </is>
      </c>
    </row>
    <row r="12">
      <c r="B12" s="18" t="inlineStr">
        <is>
          <t>GST payment</t>
        </is>
      </c>
      <c r="C12" s="55" t="n">
        <v>0</v>
      </c>
      <c r="D12" s="55" t="n">
        <v>185000</v>
      </c>
      <c r="E12" s="55" t="n">
        <v>0</v>
      </c>
      <c r="F12" s="55" t="n">
        <v>0</v>
      </c>
      <c r="G12" s="54" t="inlineStr">
        <is>
          <t>A date you do not choose.</t>
        </is>
      </c>
    </row>
    <row r="13">
      <c r="B13" s="18" t="inlineStr">
        <is>
          <t>Rent</t>
        </is>
      </c>
      <c r="C13" s="55" t="n">
        <v>140000</v>
      </c>
      <c r="D13" s="55" t="n">
        <v>0</v>
      </c>
      <c r="E13" s="55" t="n">
        <v>0</v>
      </c>
      <c r="F13" s="55" t="n">
        <v>0</v>
      </c>
      <c r="G13" s="54" t="inlineStr"/>
    </row>
    <row r="14">
      <c r="B14" s="18" t="inlineStr">
        <is>
          <t>Micro / small suppliers</t>
        </is>
      </c>
      <c r="C14" s="55" t="n">
        <v>60000</v>
      </c>
      <c r="D14" s="55" t="n">
        <v>0</v>
      </c>
      <c r="E14" s="55" t="n">
        <v>90000</v>
      </c>
      <c r="F14" s="55" t="n">
        <v>0</v>
      </c>
      <c r="G14" s="54" t="inlineStr">
        <is>
          <t>Interest applies if these go late.</t>
        </is>
      </c>
    </row>
    <row r="15">
      <c r="B15" s="10" t="inlineStr">
        <is>
          <t>Total committed</t>
        </is>
      </c>
      <c r="C15" s="28">
        <f>SUM(C10:C14)</f>
        <v/>
      </c>
      <c r="D15" s="28">
        <f>SUM(D10:D14)</f>
        <v/>
      </c>
      <c r="E15" s="28">
        <f>SUM(E10:E14)</f>
        <v/>
      </c>
      <c r="F15" s="28">
        <f>SUM(F10:F14)</f>
        <v/>
      </c>
      <c r="G15" s="54" t="inlineStr"/>
    </row>
    <row r="16">
      <c r="B16" s="18" t="inlineStr">
        <is>
          <t>Other suppliers</t>
        </is>
      </c>
      <c r="C16" s="55" t="n">
        <v>120000</v>
      </c>
      <c r="D16" s="55" t="n">
        <v>90000</v>
      </c>
      <c r="E16" s="55" t="n">
        <v>260000</v>
      </c>
      <c r="F16" s="55" t="n">
        <v>110000</v>
      </c>
      <c r="G16" s="54" t="inlineStr">
        <is>
          <t>These are the ones that can move.</t>
        </is>
      </c>
    </row>
    <row r="17">
      <c r="B17" s="18" t="inlineStr">
        <is>
          <t>Owner drawings</t>
        </is>
      </c>
      <c r="C17" s="55" t="n">
        <v>50000</v>
      </c>
      <c r="D17" s="55" t="n">
        <v>0</v>
      </c>
      <c r="E17" s="55" t="n">
        <v>50000</v>
      </c>
      <c r="F17" s="55" t="n">
        <v>0</v>
      </c>
      <c r="G17" s="54" t="inlineStr"/>
    </row>
    <row r="18">
      <c r="B18" s="10" t="inlineStr">
        <is>
          <t>Total discretionary</t>
        </is>
      </c>
      <c r="C18" s="28">
        <f>SUM(C16:C17)</f>
        <v/>
      </c>
      <c r="D18" s="28">
        <f>SUM(D16:D17)</f>
        <v/>
      </c>
      <c r="E18" s="28">
        <f>SUM(E16:E17)</f>
        <v/>
      </c>
      <c r="F18" s="28">
        <f>SUM(F16:F17)</f>
        <v/>
      </c>
      <c r="G18" s="54" t="inlineStr"/>
    </row>
    <row r="19">
      <c r="B19" s="10" t="inlineStr">
        <is>
          <t>Closing balance</t>
        </is>
      </c>
      <c r="C19" s="28">
        <f>C6+C9-C15-C18</f>
        <v/>
      </c>
      <c r="D19" s="28">
        <f>C19+D9-D15-D18</f>
        <v/>
      </c>
      <c r="E19" s="28">
        <f>D19+E9-E15-E18</f>
        <v/>
      </c>
      <c r="F19" s="28">
        <f>E19+F9-F15-F18</f>
        <v/>
      </c>
      <c r="G19" s="54" t="inlineStr">
        <is>
          <t>Goes negative in week 3.</t>
        </is>
      </c>
    </row>
    <row r="20">
      <c r="B20" s="10" t="inlineStr">
        <is>
          <t>Closing if committed only</t>
        </is>
      </c>
      <c r="C20" s="28">
        <f>C6+C9-C15</f>
        <v/>
      </c>
      <c r="D20" s="28">
        <f>C20+D9-D15</f>
        <v/>
      </c>
      <c r="E20" s="28">
        <f>D20+E9-E15</f>
        <v/>
      </c>
      <c r="F20" s="28">
        <f>E20+F9-F15</f>
        <v/>
      </c>
      <c r="G20" s="54" t="inlineStr">
        <is>
          <t>Stays positive throughout.</t>
        </is>
      </c>
    </row>
    <row r="22" ht="64" customHeight="1">
      <c r="B22" s="49" t="inlineStr">
        <is>
          <t>The lesson is in the last two rows. The business goes negative in week 3, but only because salaries, PF and ESI, and a supplier run all land in the same week that a large customer receipt slipped. The committed-only line never goes negative, which means the money exists - it is the discretionary payments in weeks 1 and 3 that need moving. Without the split, the owner sees a shortfall and starts looking for a loan they do not need.</t>
        </is>
      </c>
    </row>
    <row r="24">
      <c r="B24" s="9" t="inlineStr">
        <is>
          <t>Powered by Petpooja Invoice  |  getinvoice@petpooja.com  |  +91-92279 80766</t>
        </is>
      </c>
    </row>
  </sheetData>
  <mergeCells count="4">
    <mergeCell ref="B3:G3"/>
    <mergeCell ref="B2:G2"/>
    <mergeCell ref="B24:G24"/>
    <mergeCell ref="B22:G2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2026-09-02T10:58:32Z</dcterms:created>
  <dcterms:modified xmlns:dcterms="http://purl.org/dc/terms/" xmlns:xsi="http://www.w3.org/2001/XMLSchema-instance" xsi:type="dcterms:W3CDTF">2026-09-02T10:58:32Z</dcterms:modified>
</cp:coreProperties>
</file>