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Monthly Entry" sheetId="2" state="visible" r:id="rId2"/>
    <sheet xmlns:r="http://schemas.openxmlformats.org/officeDocument/2006/relationships" name="Annual Summary" sheetId="3" state="visible" r:id="rId3"/>
    <sheet xmlns:r="http://schemas.openxmlformats.org/officeDocument/2006/relationships" name="Monthly Trend" sheetId="4" state="visible" r:id="rId4"/>
    <sheet xmlns:r="http://schemas.openxmlformats.org/officeDocument/2006/relationships" name="Example (Filled Year)"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MMM-YYYY"/>
    <numFmt numFmtId="166" formatCode="[&gt;=10000000]##\,##\,##\,##0;[&gt;=100000]##\,##\,##0;##,##0"/>
    <numFmt numFmtId="167" formatCode="0.0&quot;%&quot;"/>
  </numFmts>
  <fonts count="10">
    <font>
      <name val="Calibri"/>
      <family val="2"/>
      <color theme="1"/>
      <sz val="11"/>
      <scheme val="minor"/>
    </font>
    <font>
      <name val="Calibri"/>
      <b val="1"/>
      <color rgb="001F2937"/>
      <sz val="14"/>
    </font>
    <font>
      <name val="Calibri"/>
      <i val="1"/>
      <color rgb="006B7280"/>
      <sz val="10"/>
    </font>
    <font>
      <name val="Calibri"/>
      <b val="1"/>
      <color rgb="00C52031"/>
      <sz val="12"/>
    </font>
    <font>
      <name val="Calibri"/>
      <b val="1"/>
      <color rgb="001F2937"/>
      <sz val="11"/>
    </font>
    <font>
      <name val="Calibri"/>
      <color rgb="001F2937"/>
      <sz val="11"/>
    </font>
    <font>
      <name val="Calibri"/>
      <b val="1"/>
      <color rgb="00059669"/>
      <sz val="11"/>
    </font>
    <font>
      <name val="Calibri"/>
      <i val="1"/>
      <color rgb="00D97706"/>
      <sz val="10"/>
    </font>
    <font>
      <name val="Calibri"/>
      <b val="1"/>
      <color rgb="00FFFFFF"/>
      <sz val="11"/>
    </font>
    <font>
      <name val="Calibri"/>
      <b val="1"/>
      <color rgb="00C52031"/>
      <sz val="13"/>
    </font>
  </fonts>
  <fills count="8">
    <fill>
      <patternFill/>
    </fill>
    <fill>
      <patternFill patternType="gray125"/>
    </fill>
    <fill>
      <patternFill patternType="solid">
        <fgColor rgb="00C52031"/>
        <bgColor rgb="00C52031"/>
      </patternFill>
    </fill>
    <fill>
      <patternFill patternType="solid">
        <fgColor rgb="00EFF6FF"/>
        <bgColor rgb="00EFF6FF"/>
      </patternFill>
    </fill>
    <fill>
      <patternFill patternType="solid">
        <fgColor rgb="00F3F4F6"/>
        <bgColor rgb="00F3F4F6"/>
      </patternFill>
    </fill>
    <fill>
      <patternFill patternType="solid">
        <fgColor rgb="00ECFDF5"/>
        <bgColor rgb="00ECFDF5"/>
      </patternFill>
    </fill>
    <fill>
      <patternFill patternType="solid">
        <fgColor rgb="00F9FAFB"/>
        <bgColor rgb="00F9FAFB"/>
      </patternFill>
    </fill>
    <fill>
      <patternFill patternType="solid">
        <fgColor rgb="00FFFFFF"/>
        <bgColor rgb="00FFFFF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5" borderId="1" applyAlignment="1" pivotButton="0" quotePrefix="0" xfId="0">
      <alignment horizontal="center" vertical="center" wrapText="1"/>
    </xf>
    <xf numFmtId="0" fontId="5" fillId="3" borderId="1" applyAlignment="1" pivotButton="0" quotePrefix="0" xfId="0">
      <alignment horizontal="left" vertical="center" wrapText="1"/>
    </xf>
    <xf numFmtId="0" fontId="2" fillId="0" borderId="0" applyAlignment="1" pivotButton="0" quotePrefix="0" xfId="0">
      <alignment horizont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165" fontId="5" fillId="3" borderId="1" applyAlignment="1" pivotButton="0" quotePrefix="0" xfId="0">
      <alignment horizontal="center" vertical="center" wrapText="1"/>
    </xf>
    <xf numFmtId="166" fontId="5" fillId="3" borderId="1" applyAlignment="1" pivotButton="0" quotePrefix="0" xfId="0">
      <alignment horizontal="right" vertical="center"/>
    </xf>
    <xf numFmtId="166" fontId="5" fillId="4" borderId="1" applyAlignment="1" pivotButton="0" quotePrefix="0" xfId="0">
      <alignment horizontal="right" vertical="center"/>
    </xf>
    <xf numFmtId="167" fontId="5" fillId="4" borderId="1" applyAlignment="1" pivotButton="0" quotePrefix="0" xfId="0">
      <alignment horizontal="right" vertical="center"/>
    </xf>
    <xf numFmtId="0" fontId="6" fillId="5" borderId="1" applyAlignment="1" pivotButton="0" quotePrefix="0" xfId="0">
      <alignment horizontal="left" vertical="center"/>
    </xf>
    <xf numFmtId="166" fontId="6" fillId="5" borderId="1" applyAlignment="1" pivotButton="0" quotePrefix="0" xfId="0">
      <alignment horizontal="right" vertical="center"/>
    </xf>
    <xf numFmtId="167" fontId="6" fillId="5" borderId="1" applyAlignment="1" pivotButton="0" quotePrefix="0" xfId="0">
      <alignment horizontal="right" vertical="center"/>
    </xf>
    <xf numFmtId="0" fontId="2" fillId="0" borderId="0" applyAlignment="1" pivotButton="0" quotePrefix="0" xfId="0">
      <alignment horizontal="left" vertical="center" wrapText="1"/>
    </xf>
    <xf numFmtId="0" fontId="4" fillId="6" borderId="1" pivotButton="0" quotePrefix="0" xfId="0"/>
    <xf numFmtId="166" fontId="5" fillId="6" borderId="1" applyAlignment="1" pivotButton="0" quotePrefix="0" xfId="0">
      <alignment horizontal="right" vertical="center"/>
    </xf>
    <xf numFmtId="0" fontId="6" fillId="5" borderId="1" pivotButton="0" quotePrefix="0" xfId="0"/>
    <xf numFmtId="167" fontId="9" fillId="7" borderId="1" applyAlignment="1" pivotButton="0" quotePrefix="0" xfId="0">
      <alignment horizontal="right" vertical="center"/>
    </xf>
    <xf numFmtId="165" fontId="5" fillId="7" borderId="1" applyAlignment="1" pivotButton="0" quotePrefix="0" xfId="0">
      <alignment horizontal="center" vertical="center" wrapText="1"/>
    </xf>
    <xf numFmtId="166" fontId="5" fillId="7" borderId="1" applyAlignment="1" pivotButton="0" quotePrefix="0" xfId="0">
      <alignment horizontal="right" vertical="center"/>
    </xf>
    <xf numFmtId="167" fontId="5" fillId="7" borderId="1" applyAlignment="1" pivotButton="0" quotePrefix="0" xfId="0">
      <alignment horizontal="right" vertical="center"/>
    </xf>
    <xf numFmtId="165" fontId="5" fillId="6" borderId="1" applyAlignment="1" pivotButton="0" quotePrefix="0" xfId="0">
      <alignment horizontal="center" vertical="center" wrapText="1"/>
    </xf>
    <xf numFmtId="167" fontId="5" fillId="6" borderId="1" applyAlignment="1" pivotButton="0" quotePrefix="0" xfId="0">
      <alignment horizontal="right" vertical="center"/>
    </xf>
    <xf numFmtId="166" fontId="9" fillId="7" borderId="1" applyAlignment="1" pivotButton="0" quotePrefix="0" xfId="0">
      <alignment horizontal="right" vertical="center"/>
    </xf>
    <xf numFmtId="0" fontId="5" fillId="7" borderId="1" applyAlignment="1" pivotButton="0" quotePrefix="0" xfId="0">
      <alignment horizontal="center" vertical="center" wrapText="1"/>
    </xf>
    <xf numFmtId="0" fontId="5" fillId="6" borderId="1" applyAlignment="1" pivotButton="0" quotePrefix="0" xfId="0">
      <alignment horizontal="center" vertical="center" wrapText="1"/>
    </xf>
    <xf numFmtId="0" fontId="6" fillId="5" borderId="1" applyAlignment="1" pivotButton="0" quotePrefix="0" xfId="0">
      <alignment horizontal="center" vertical="center" wrapText="1"/>
    </xf>
    <xf numFmtId="0" fontId="4"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C45"/>
  <sheetViews>
    <sheetView showGridLines="0" workbookViewId="0">
      <selection activeCell="A1" sqref="A1"/>
    </sheetView>
  </sheetViews>
  <sheetFormatPr baseColWidth="8" defaultRowHeight="15"/>
  <cols>
    <col width="3" customWidth="1" min="1" max="1"/>
    <col width="34" customWidth="1" min="2" max="2"/>
    <col width="74" customWidth="1" min="3" max="3"/>
    <col width="20" customWidth="1" min="4" max="4"/>
  </cols>
  <sheetData>
    <row r="2">
      <c r="B2" s="1" t="inlineStr">
        <is>
          <t>Annual Financial Summary Template</t>
        </is>
      </c>
    </row>
    <row r="3">
      <c r="B3" s="2" t="inlineStr">
        <is>
          <t>Roll up a full year of sales, expenses, profit and GST into one clear view | For Indian SMEs | Updated FY 2026-27</t>
        </is>
      </c>
    </row>
    <row r="5">
      <c r="B5" s="3" t="inlineStr">
        <is>
          <t>What's Inside</t>
        </is>
      </c>
    </row>
    <row r="6" ht="42" customHeight="1">
      <c r="B6" s="4" t="inlineStr">
        <is>
          <t>Sheet 2: Monthly Entry</t>
        </is>
      </c>
      <c r="C6" s="5" t="inlineStr">
        <is>
          <t>One row per month, April to March. Enter that month's sales, other income, and expenses split into six heads (purchases, salaries, rent, utilities, marketing, other). Profit and margin fill in automatically. Enter your output GST and input tax credit too.</t>
        </is>
      </c>
    </row>
    <row r="7" ht="42" customHeight="1">
      <c r="B7" s="4" t="inlineStr">
        <is>
          <t>Sheet 3: Annual Summary</t>
        </is>
      </c>
      <c r="C7" s="5" t="inlineStr">
        <is>
          <t>The headline year-end sheet. Income, cost of goods, gross profit, every expense head, net profit, and all the margins, rolled up from your 12 months. Plus a GST summary: total collected, total ITC, and net GST paid for the year.</t>
        </is>
      </c>
    </row>
    <row r="8" ht="42" customHeight="1">
      <c r="B8" s="4" t="inlineStr">
        <is>
          <t>Sheet 4: Monthly Trend</t>
        </is>
      </c>
      <c r="C8" s="5" t="inlineStr">
        <is>
          <t>Month by month revenue, expenses, profit, margin, and a running cumulative profit. Shows your best and worst months at a glance, so you can see the seasonal shape of the year.</t>
        </is>
      </c>
    </row>
    <row r="9" ht="42" customHeight="1">
      <c r="B9" s="4" t="inlineStr">
        <is>
          <t>Sheet 5: Example (Filled Year)</t>
        </is>
      </c>
      <c r="C9" s="5" t="inlineStr">
        <is>
          <t>A fully worked FY 2026-27 for a sample retail store, with notes on how to read every number and where each one comes from.</t>
        </is>
      </c>
    </row>
    <row r="11">
      <c r="B11" s="3" t="inlineStr">
        <is>
          <t>How to Use</t>
        </is>
      </c>
    </row>
    <row r="12">
      <c r="B12" s="5" t="inlineStr">
        <is>
          <t>1. Open Sheet 2 (Monthly Entry). The 12 months of FY 2026-27 (April to March) are already laid out, one row each.</t>
        </is>
      </c>
    </row>
    <row r="13">
      <c r="B13" s="5" t="inlineStr">
        <is>
          <t>2. For each month, enter your Net Sales (revenue), any Other Income, and your six expense heads. Enter every figure NET of GST (see the note below).</t>
        </is>
      </c>
    </row>
    <row r="14">
      <c r="B14" s="5" t="inlineStr">
        <is>
          <t>3. Enter that month's GST Output (tax you collected on sales) and GST Input / ITC (tax you paid on purchases). Net GST payable calculates on its own.</t>
        </is>
      </c>
    </row>
    <row r="15">
      <c r="B15" s="5" t="inlineStr">
        <is>
          <t>4. Total Income, Total Expenses, Net Profit and Margin fill in automatically for each month, and the bottom Total row adds up the year.</t>
        </is>
      </c>
    </row>
    <row r="16">
      <c r="B16" s="5" t="inlineStr">
        <is>
          <t>5. Open Sheet 3 (Annual Summary) to read the whole year on one page. Every figure rolls up from your Monthly Entry, so it updates the moment you change a number.</t>
        </is>
      </c>
    </row>
    <row r="17">
      <c r="B17" s="5" t="inlineStr">
        <is>
          <t>6. Open Sheet 4 (Monthly Trend) to see the shape of the year and spot your strongest and weakest months.</t>
        </is>
      </c>
    </row>
    <row r="18">
      <c r="B18" s="5" t="inlineStr">
        <is>
          <t>7. Change the business name, PAN and financial year in the boxes below to make the template yours.</t>
        </is>
      </c>
    </row>
    <row r="20">
      <c r="B20" s="3" t="inlineStr">
        <is>
          <t>Enter Everything Net of GST (read this first)</t>
        </is>
      </c>
    </row>
    <row r="21">
      <c r="B21" s="6" t="inlineStr">
        <is>
          <t>GST is not your income and it is not your expense. It is money you collect for the government and pay on to it. So enter your sales and your purchases NET of GST (the amount before tax). Track the tax itself in the two GST columns: Output GST is what you charged customers, Input GST / ITC is what you paid suppliers. Net GST Payable is the difference, and that is what actually goes to the government. Keeping GST out of the profit calculation is what makes your Net Profit real.</t>
        </is>
      </c>
    </row>
    <row r="22"/>
    <row r="23"/>
    <row r="24"/>
    <row r="25">
      <c r="B25" s="3" t="inlineStr">
        <is>
          <t>The Financial Year in India (Apr to Mar)</t>
        </is>
      </c>
    </row>
    <row r="26">
      <c r="B26" s="5" t="inlineStr">
        <is>
          <t>In India the financial year runs 1 April to 31 March, not January to December. FY 2026-27 means April 2026 through March 2027. This template is laid out that way, so your summary lines up with your GST returns, your books, and your income tax filing.</t>
        </is>
      </c>
    </row>
    <row r="27"/>
    <row r="28">
      <c r="B28" s="3" t="inlineStr">
        <is>
          <t>What This Is (and What It Isn't)</t>
        </is>
      </c>
    </row>
    <row r="29">
      <c r="B29" s="7" t="inlineStr">
        <is>
          <t>This is a management summary, the kind you use for a year-end review, a bank or loan application, or planning next year. It gives you Net Profit before tax. It is not a statutory Profit &amp; Loss statement or your income tax return, and it does not replace the financials your CA prepares. Depreciation, loan interest and income tax are not separate lines here; if you want them in the picture, add them under Other Expenses.</t>
        </is>
      </c>
    </row>
    <row r="30"/>
    <row r="31"/>
    <row r="32">
      <c r="B32" s="3" t="inlineStr">
        <is>
          <t>Color Guide</t>
        </is>
      </c>
    </row>
    <row r="33">
      <c r="B33" s="8" t="inlineStr">
        <is>
          <t>Red header rows</t>
        </is>
      </c>
      <c r="C33" s="5" t="inlineStr">
        <is>
          <t>Column headers. Do not edit.</t>
        </is>
      </c>
    </row>
    <row r="34">
      <c r="B34" s="9" t="inlineStr">
        <is>
          <t>Light blue cells</t>
        </is>
      </c>
      <c r="C34" s="5" t="inlineStr">
        <is>
          <t>Input cells. Enter your data here.</t>
        </is>
      </c>
    </row>
    <row r="35">
      <c r="B35" s="10" t="inlineStr">
        <is>
          <t>Light grey cells</t>
        </is>
      </c>
      <c r="C35" s="5" t="inlineStr">
        <is>
          <t>Auto-calculated. Formulas inside, don't overwrite.</t>
        </is>
      </c>
    </row>
    <row r="36">
      <c r="B36" s="11" t="inlineStr">
        <is>
          <t>Green cells</t>
        </is>
      </c>
      <c r="C36" s="5" t="inlineStr">
        <is>
          <t>Totals and final amounts.</t>
        </is>
      </c>
    </row>
    <row r="38">
      <c r="B38" s="3" t="inlineStr">
        <is>
          <t>Your Business Details</t>
        </is>
      </c>
    </row>
    <row r="39">
      <c r="B39" s="4" t="inlineStr">
        <is>
          <t>Business Name:</t>
        </is>
      </c>
      <c r="C39" s="12" t="inlineStr">
        <is>
          <t>Trishul Retail Store</t>
        </is>
      </c>
    </row>
    <row r="40">
      <c r="B40" s="4" t="inlineStr">
        <is>
          <t>PAN:</t>
        </is>
      </c>
      <c r="C40" s="12" t="inlineStr">
        <is>
          <t>AABCT5678K</t>
        </is>
      </c>
    </row>
    <row r="41">
      <c r="B41" s="4" t="inlineStr">
        <is>
          <t>GSTIN:</t>
        </is>
      </c>
      <c r="C41" s="12" t="inlineStr">
        <is>
          <t>24AABCT5678K1Z3</t>
        </is>
      </c>
    </row>
    <row r="42">
      <c r="B42" s="4" t="inlineStr">
        <is>
          <t>Financial Year:</t>
        </is>
      </c>
      <c r="C42" s="12" t="inlineStr">
        <is>
          <t>2026-27</t>
        </is>
      </c>
    </row>
    <row r="43">
      <c r="B43" s="4" t="inlineStr">
        <is>
          <t>Prepared By:</t>
        </is>
      </c>
      <c r="C43" s="12" t="inlineStr">
        <is>
          <t>Owner / Accountant</t>
        </is>
      </c>
    </row>
    <row r="45">
      <c r="B45" s="13" t="inlineStr">
        <is>
          <t>Powered by Petpooja Invoice | getinvoice@petpooja.com | +91-92279 80766 | www.petpooja.com</t>
        </is>
      </c>
    </row>
  </sheetData>
  <mergeCells count="11">
    <mergeCell ref="B13:C13"/>
    <mergeCell ref="B16:C16"/>
    <mergeCell ref="B21:C24"/>
    <mergeCell ref="B15:C15"/>
    <mergeCell ref="B29:C31"/>
    <mergeCell ref="B45:C45"/>
    <mergeCell ref="B26:C27"/>
    <mergeCell ref="B14:C14"/>
    <mergeCell ref="B17:C17"/>
    <mergeCell ref="B18:C18"/>
    <mergeCell ref="B12:C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3" customWidth="1" min="3" max="3"/>
    <col width="14" customWidth="1" min="4" max="4"/>
    <col width="14" customWidth="1" min="5" max="5"/>
    <col width="13" customWidth="1" min="6" max="6"/>
    <col width="11" customWidth="1" min="7" max="7"/>
    <col width="12" customWidth="1" min="8" max="8"/>
    <col width="13" customWidth="1" min="9" max="9"/>
    <col width="13" customWidth="1" min="10" max="10"/>
    <col width="15" customWidth="1" min="11" max="11"/>
    <col width="14" customWidth="1" min="12" max="12"/>
    <col width="10" customWidth="1" min="13" max="13"/>
    <col width="13" customWidth="1" min="14" max="14"/>
    <col width="13" customWidth="1" min="15" max="15"/>
    <col width="14" customWidth="1" min="16" max="16"/>
  </cols>
  <sheetData>
    <row r="1">
      <c r="A1" s="14" t="inlineStr">
        <is>
          <t>Monthly Entry (FY 2026-27, all figures net of GST)</t>
        </is>
      </c>
    </row>
    <row r="2">
      <c r="A2" s="15" t="inlineStr">
        <is>
          <t>One row per month. Enter sales, other income and the six expense heads. Profit, margin and totals calculate automatically. Replace the sample numbers with your own.</t>
        </is>
      </c>
    </row>
    <row r="3" ht="40" customHeight="1">
      <c r="A3" s="8" t="inlineStr">
        <is>
          <t>Month</t>
        </is>
      </c>
      <c r="B3" s="8" t="inlineStr">
        <is>
          <t>Net Sales (₹)</t>
        </is>
      </c>
      <c r="C3" s="8" t="inlineStr">
        <is>
          <t>Other Income (₹)</t>
        </is>
      </c>
      <c r="D3" s="8" t="inlineStr">
        <is>
          <t>Total Income (₹)</t>
        </is>
      </c>
      <c r="E3" s="8" t="inlineStr">
        <is>
          <t>Purchases / COGS (₹)</t>
        </is>
      </c>
      <c r="F3" s="8" t="inlineStr">
        <is>
          <t>Salaries (₹)</t>
        </is>
      </c>
      <c r="G3" s="8" t="inlineStr">
        <is>
          <t>Rent (₹)</t>
        </is>
      </c>
      <c r="H3" s="8" t="inlineStr">
        <is>
          <t>Utilities (₹)</t>
        </is>
      </c>
      <c r="I3" s="8" t="inlineStr">
        <is>
          <t>Marketing (₹)</t>
        </is>
      </c>
      <c r="J3" s="8" t="inlineStr">
        <is>
          <t>Other Exp. (₹)</t>
        </is>
      </c>
      <c r="K3" s="8" t="inlineStr">
        <is>
          <t>Total Expenses (₹)</t>
        </is>
      </c>
      <c r="L3" s="8" t="inlineStr">
        <is>
          <t>Net Profit (₹)</t>
        </is>
      </c>
      <c r="M3" s="8" t="inlineStr">
        <is>
          <t>Margin %</t>
        </is>
      </c>
      <c r="N3" s="8" t="inlineStr">
        <is>
          <t>GST Output (₹)</t>
        </is>
      </c>
      <c r="O3" s="8" t="inlineStr">
        <is>
          <t>GST Input / ITC (₹)</t>
        </is>
      </c>
      <c r="P3" s="8" t="inlineStr">
        <is>
          <t>Net GST Payable (₹)</t>
        </is>
      </c>
    </row>
    <row r="4">
      <c r="A4" s="16" t="n">
        <v>46113</v>
      </c>
      <c r="B4" s="17" t="n">
        <v>1150000</v>
      </c>
      <c r="C4" s="17" t="n">
        <v>0</v>
      </c>
      <c r="D4" s="18">
        <f>B4+C4</f>
        <v/>
      </c>
      <c r="E4" s="17" t="n">
        <v>828000</v>
      </c>
      <c r="F4" s="17" t="n">
        <v>85000</v>
      </c>
      <c r="G4" s="17" t="n">
        <v>95000</v>
      </c>
      <c r="H4" s="17" t="n">
        <v>22000</v>
      </c>
      <c r="I4" s="17" t="n">
        <v>15000</v>
      </c>
      <c r="J4" s="17" t="n">
        <v>45000</v>
      </c>
      <c r="K4" s="18">
        <f>SUM(E4:J4)</f>
        <v/>
      </c>
      <c r="L4" s="18">
        <f>D4-K4</f>
        <v/>
      </c>
      <c r="M4" s="19">
        <f>IF(D4=0,"",L4/D4*100)</f>
        <v/>
      </c>
      <c r="N4" s="17" t="n">
        <v>172000</v>
      </c>
      <c r="O4" s="17" t="n">
        <v>127000</v>
      </c>
      <c r="P4" s="18">
        <f>N4-O4</f>
        <v/>
      </c>
    </row>
    <row r="5">
      <c r="A5" s="16" t="n">
        <v>46143</v>
      </c>
      <c r="B5" s="17" t="n">
        <v>1100000</v>
      </c>
      <c r="C5" s="17" t="n">
        <v>0</v>
      </c>
      <c r="D5" s="18">
        <f>B5+C5</f>
        <v/>
      </c>
      <c r="E5" s="17" t="n">
        <v>792000</v>
      </c>
      <c r="F5" s="17" t="n">
        <v>85000</v>
      </c>
      <c r="G5" s="17" t="n">
        <v>95000</v>
      </c>
      <c r="H5" s="17" t="n">
        <v>24000</v>
      </c>
      <c r="I5" s="17" t="n">
        <v>12000</v>
      </c>
      <c r="J5" s="17" t="n">
        <v>42000</v>
      </c>
      <c r="K5" s="18">
        <f>SUM(E5:J5)</f>
        <v/>
      </c>
      <c r="L5" s="18">
        <f>D5-K5</f>
        <v/>
      </c>
      <c r="M5" s="19">
        <f>IF(D5=0,"",L5/D5*100)</f>
        <v/>
      </c>
      <c r="N5" s="17" t="n">
        <v>165000</v>
      </c>
      <c r="O5" s="17" t="n">
        <v>122000</v>
      </c>
      <c r="P5" s="18">
        <f>N5-O5</f>
        <v/>
      </c>
    </row>
    <row r="6">
      <c r="A6" s="16" t="n">
        <v>46174</v>
      </c>
      <c r="B6" s="17" t="n">
        <v>1080000</v>
      </c>
      <c r="C6" s="17" t="n">
        <v>15000</v>
      </c>
      <c r="D6" s="18">
        <f>B6+C6</f>
        <v/>
      </c>
      <c r="E6" s="17" t="n">
        <v>778000</v>
      </c>
      <c r="F6" s="17" t="n">
        <v>88000</v>
      </c>
      <c r="G6" s="17" t="n">
        <v>95000</v>
      </c>
      <c r="H6" s="17" t="n">
        <v>26000</v>
      </c>
      <c r="I6" s="17" t="n">
        <v>12000</v>
      </c>
      <c r="J6" s="17" t="n">
        <v>44000</v>
      </c>
      <c r="K6" s="18">
        <f>SUM(E6:J6)</f>
        <v/>
      </c>
      <c r="L6" s="18">
        <f>D6-K6</f>
        <v/>
      </c>
      <c r="M6" s="19">
        <f>IF(D6=0,"",L6/D6*100)</f>
        <v/>
      </c>
      <c r="N6" s="17" t="n">
        <v>162000</v>
      </c>
      <c r="O6" s="17" t="n">
        <v>120000</v>
      </c>
      <c r="P6" s="18">
        <f>N6-O6</f>
        <v/>
      </c>
    </row>
    <row r="7">
      <c r="A7" s="16" t="n">
        <v>46204</v>
      </c>
      <c r="B7" s="17" t="n">
        <v>1120000</v>
      </c>
      <c r="C7" s="17" t="n">
        <v>0</v>
      </c>
      <c r="D7" s="18">
        <f>B7+C7</f>
        <v/>
      </c>
      <c r="E7" s="17" t="n">
        <v>806000</v>
      </c>
      <c r="F7" s="17" t="n">
        <v>88000</v>
      </c>
      <c r="G7" s="17" t="n">
        <v>95000</v>
      </c>
      <c r="H7" s="17" t="n">
        <v>28000</v>
      </c>
      <c r="I7" s="17" t="n">
        <v>15000</v>
      </c>
      <c r="J7" s="17" t="n">
        <v>46000</v>
      </c>
      <c r="K7" s="18">
        <f>SUM(E7:J7)</f>
        <v/>
      </c>
      <c r="L7" s="18">
        <f>D7-K7</f>
        <v/>
      </c>
      <c r="M7" s="19">
        <f>IF(D7=0,"",L7/D7*100)</f>
        <v/>
      </c>
      <c r="N7" s="17" t="n">
        <v>168000</v>
      </c>
      <c r="O7" s="17" t="n">
        <v>124000</v>
      </c>
      <c r="P7" s="18">
        <f>N7-O7</f>
        <v/>
      </c>
    </row>
    <row r="8">
      <c r="A8" s="16" t="n">
        <v>46235</v>
      </c>
      <c r="B8" s="17" t="n">
        <v>1250000</v>
      </c>
      <c r="C8" s="17" t="n">
        <v>0</v>
      </c>
      <c r="D8" s="18">
        <f>B8+C8</f>
        <v/>
      </c>
      <c r="E8" s="17" t="n">
        <v>900000</v>
      </c>
      <c r="F8" s="17" t="n">
        <v>92000</v>
      </c>
      <c r="G8" s="17" t="n">
        <v>95000</v>
      </c>
      <c r="H8" s="17" t="n">
        <v>30000</v>
      </c>
      <c r="I8" s="17" t="n">
        <v>25000</v>
      </c>
      <c r="J8" s="17" t="n">
        <v>50000</v>
      </c>
      <c r="K8" s="18">
        <f>SUM(E8:J8)</f>
        <v/>
      </c>
      <c r="L8" s="18">
        <f>D8-K8</f>
        <v/>
      </c>
      <c r="M8" s="19">
        <f>IF(D8=0,"",L8/D8*100)</f>
        <v/>
      </c>
      <c r="N8" s="17" t="n">
        <v>188000</v>
      </c>
      <c r="O8" s="17" t="n">
        <v>139000</v>
      </c>
      <c r="P8" s="18">
        <f>N8-O8</f>
        <v/>
      </c>
    </row>
    <row r="9">
      <c r="A9" s="16" t="n">
        <v>46266</v>
      </c>
      <c r="B9" s="17" t="n">
        <v>1200000</v>
      </c>
      <c r="C9" s="17" t="n">
        <v>0</v>
      </c>
      <c r="D9" s="18">
        <f>B9+C9</f>
        <v/>
      </c>
      <c r="E9" s="17" t="n">
        <v>864000</v>
      </c>
      <c r="F9" s="17" t="n">
        <v>90000</v>
      </c>
      <c r="G9" s="17" t="n">
        <v>95000</v>
      </c>
      <c r="H9" s="17" t="n">
        <v>28000</v>
      </c>
      <c r="I9" s="17" t="n">
        <v>20000</v>
      </c>
      <c r="J9" s="17" t="n">
        <v>48000</v>
      </c>
      <c r="K9" s="18">
        <f>SUM(E9:J9)</f>
        <v/>
      </c>
      <c r="L9" s="18">
        <f>D9-K9</f>
        <v/>
      </c>
      <c r="M9" s="19">
        <f>IF(D9=0,"",L9/D9*100)</f>
        <v/>
      </c>
      <c r="N9" s="17" t="n">
        <v>180000</v>
      </c>
      <c r="O9" s="17" t="n">
        <v>133000</v>
      </c>
      <c r="P9" s="18">
        <f>N9-O9</f>
        <v/>
      </c>
    </row>
    <row r="10">
      <c r="A10" s="16" t="n">
        <v>46296</v>
      </c>
      <c r="B10" s="17" t="n">
        <v>1650000</v>
      </c>
      <c r="C10" s="17" t="n">
        <v>25000</v>
      </c>
      <c r="D10" s="18">
        <f>B10+C10</f>
        <v/>
      </c>
      <c r="E10" s="17" t="n">
        <v>1188000</v>
      </c>
      <c r="F10" s="17" t="n">
        <v>120000</v>
      </c>
      <c r="G10" s="17" t="n">
        <v>95000</v>
      </c>
      <c r="H10" s="17" t="n">
        <v>32000</v>
      </c>
      <c r="I10" s="17" t="n">
        <v>60000</v>
      </c>
      <c r="J10" s="17" t="n">
        <v>72000</v>
      </c>
      <c r="K10" s="18">
        <f>SUM(E10:J10)</f>
        <v/>
      </c>
      <c r="L10" s="18">
        <f>D10-K10</f>
        <v/>
      </c>
      <c r="M10" s="19">
        <f>IF(D10=0,"",L10/D10*100)</f>
        <v/>
      </c>
      <c r="N10" s="17" t="n">
        <v>248000</v>
      </c>
      <c r="O10" s="17" t="n">
        <v>184000</v>
      </c>
      <c r="P10" s="18">
        <f>N10-O10</f>
        <v/>
      </c>
    </row>
    <row r="11">
      <c r="A11" s="16" t="n">
        <v>46327</v>
      </c>
      <c r="B11" s="17" t="n">
        <v>1400000</v>
      </c>
      <c r="C11" s="17" t="n">
        <v>0</v>
      </c>
      <c r="D11" s="18">
        <f>B11+C11</f>
        <v/>
      </c>
      <c r="E11" s="17" t="n">
        <v>1008000</v>
      </c>
      <c r="F11" s="17" t="n">
        <v>110000</v>
      </c>
      <c r="G11" s="17" t="n">
        <v>95000</v>
      </c>
      <c r="H11" s="17" t="n">
        <v>30000</v>
      </c>
      <c r="I11" s="17" t="n">
        <v>40000</v>
      </c>
      <c r="J11" s="17" t="n">
        <v>60000</v>
      </c>
      <c r="K11" s="18">
        <f>SUM(E11:J11)</f>
        <v/>
      </c>
      <c r="L11" s="18">
        <f>D11-K11</f>
        <v/>
      </c>
      <c r="M11" s="19">
        <f>IF(D11=0,"",L11/D11*100)</f>
        <v/>
      </c>
      <c r="N11" s="17" t="n">
        <v>210000</v>
      </c>
      <c r="O11" s="17" t="n">
        <v>155000</v>
      </c>
      <c r="P11" s="18">
        <f>N11-O11</f>
        <v/>
      </c>
    </row>
    <row r="12">
      <c r="A12" s="16" t="n">
        <v>46357</v>
      </c>
      <c r="B12" s="17" t="n">
        <v>1350000</v>
      </c>
      <c r="C12" s="17" t="n">
        <v>0</v>
      </c>
      <c r="D12" s="18">
        <f>B12+C12</f>
        <v/>
      </c>
      <c r="E12" s="17" t="n">
        <v>972000</v>
      </c>
      <c r="F12" s="17" t="n">
        <v>105000</v>
      </c>
      <c r="G12" s="17" t="n">
        <v>95000</v>
      </c>
      <c r="H12" s="17" t="n">
        <v>26000</v>
      </c>
      <c r="I12" s="17" t="n">
        <v>30000</v>
      </c>
      <c r="J12" s="17" t="n">
        <v>55000</v>
      </c>
      <c r="K12" s="18">
        <f>SUM(E12:J12)</f>
        <v/>
      </c>
      <c r="L12" s="18">
        <f>D12-K12</f>
        <v/>
      </c>
      <c r="M12" s="19">
        <f>IF(D12=0,"",L12/D12*100)</f>
        <v/>
      </c>
      <c r="N12" s="17" t="n">
        <v>202000</v>
      </c>
      <c r="O12" s="17" t="n">
        <v>149000</v>
      </c>
      <c r="P12" s="18">
        <f>N12-O12</f>
        <v/>
      </c>
    </row>
    <row r="13">
      <c r="A13" s="16" t="n">
        <v>46388</v>
      </c>
      <c r="B13" s="17" t="n">
        <v>1150000</v>
      </c>
      <c r="C13" s="17" t="n">
        <v>0</v>
      </c>
      <c r="D13" s="18">
        <f>B13+C13</f>
        <v/>
      </c>
      <c r="E13" s="17" t="n">
        <v>828000</v>
      </c>
      <c r="F13" s="17" t="n">
        <v>88000</v>
      </c>
      <c r="G13" s="17" t="n">
        <v>95000</v>
      </c>
      <c r="H13" s="17" t="n">
        <v>22000</v>
      </c>
      <c r="I13" s="17" t="n">
        <v>15000</v>
      </c>
      <c r="J13" s="17" t="n">
        <v>45000</v>
      </c>
      <c r="K13" s="18">
        <f>SUM(E13:J13)</f>
        <v/>
      </c>
      <c r="L13" s="18">
        <f>D13-K13</f>
        <v/>
      </c>
      <c r="M13" s="19">
        <f>IF(D13=0,"",L13/D13*100)</f>
        <v/>
      </c>
      <c r="N13" s="17" t="n">
        <v>172000</v>
      </c>
      <c r="O13" s="17" t="n">
        <v>127000</v>
      </c>
      <c r="P13" s="18">
        <f>N13-O13</f>
        <v/>
      </c>
    </row>
    <row r="14">
      <c r="A14" s="16" t="n">
        <v>46419</v>
      </c>
      <c r="B14" s="17" t="n">
        <v>1200000</v>
      </c>
      <c r="C14" s="17" t="n">
        <v>0</v>
      </c>
      <c r="D14" s="18">
        <f>B14+C14</f>
        <v/>
      </c>
      <c r="E14" s="17" t="n">
        <v>864000</v>
      </c>
      <c r="F14" s="17" t="n">
        <v>90000</v>
      </c>
      <c r="G14" s="17" t="n">
        <v>95000</v>
      </c>
      <c r="H14" s="17" t="n">
        <v>22000</v>
      </c>
      <c r="I14" s="17" t="n">
        <v>18000</v>
      </c>
      <c r="J14" s="17" t="n">
        <v>47000</v>
      </c>
      <c r="K14" s="18">
        <f>SUM(E14:J14)</f>
        <v/>
      </c>
      <c r="L14" s="18">
        <f>D14-K14</f>
        <v/>
      </c>
      <c r="M14" s="19">
        <f>IF(D14=0,"",L14/D14*100)</f>
        <v/>
      </c>
      <c r="N14" s="17" t="n">
        <v>180000</v>
      </c>
      <c r="O14" s="17" t="n">
        <v>133000</v>
      </c>
      <c r="P14" s="18">
        <f>N14-O14</f>
        <v/>
      </c>
    </row>
    <row r="15">
      <c r="A15" s="16" t="n">
        <v>46447</v>
      </c>
      <c r="B15" s="17" t="n">
        <v>1300000</v>
      </c>
      <c r="C15" s="17" t="n">
        <v>12000</v>
      </c>
      <c r="D15" s="18">
        <f>B15+C15</f>
        <v/>
      </c>
      <c r="E15" s="17" t="n">
        <v>936000</v>
      </c>
      <c r="F15" s="17" t="n">
        <v>98000</v>
      </c>
      <c r="G15" s="17" t="n">
        <v>95000</v>
      </c>
      <c r="H15" s="17" t="n">
        <v>24000</v>
      </c>
      <c r="I15" s="17" t="n">
        <v>25000</v>
      </c>
      <c r="J15" s="17" t="n">
        <v>52000</v>
      </c>
      <c r="K15" s="18">
        <f>SUM(E15:J15)</f>
        <v/>
      </c>
      <c r="L15" s="18">
        <f>D15-K15</f>
        <v/>
      </c>
      <c r="M15" s="19">
        <f>IF(D15=0,"",L15/D15*100)</f>
        <v/>
      </c>
      <c r="N15" s="17" t="n">
        <v>195000</v>
      </c>
      <c r="O15" s="17" t="n">
        <v>144000</v>
      </c>
      <c r="P15" s="18">
        <f>N15-O15</f>
        <v/>
      </c>
    </row>
    <row r="16" ht="22" customHeight="1">
      <c r="A16" s="20" t="inlineStr">
        <is>
          <t>TOTAL (FY)</t>
        </is>
      </c>
      <c r="B16" s="21">
        <f>SUM(B4:B15)</f>
        <v/>
      </c>
      <c r="C16" s="21">
        <f>SUM(C4:C15)</f>
        <v/>
      </c>
      <c r="D16" s="21">
        <f>SUM(D4:D15)</f>
        <v/>
      </c>
      <c r="E16" s="21">
        <f>SUM(E4:E15)</f>
        <v/>
      </c>
      <c r="F16" s="21">
        <f>SUM(F4:F15)</f>
        <v/>
      </c>
      <c r="G16" s="21">
        <f>SUM(G4:G15)</f>
        <v/>
      </c>
      <c r="H16" s="21">
        <f>SUM(H4:H15)</f>
        <v/>
      </c>
      <c r="I16" s="21">
        <f>SUM(I4:I15)</f>
        <v/>
      </c>
      <c r="J16" s="21">
        <f>SUM(J4:J15)</f>
        <v/>
      </c>
      <c r="K16" s="21">
        <f>SUM(K4:K15)</f>
        <v/>
      </c>
      <c r="L16" s="21">
        <f>SUM(L4:L15)</f>
        <v/>
      </c>
      <c r="M16" s="22">
        <f>IF(D16=0,"",L16/D16*100)</f>
        <v/>
      </c>
      <c r="N16" s="21">
        <f>SUM(N4:N15)</f>
        <v/>
      </c>
      <c r="O16" s="21">
        <f>SUM(O4:O15)</f>
        <v/>
      </c>
      <c r="P16" s="21">
        <f>SUM(P4:P15)</f>
        <v/>
      </c>
    </row>
    <row r="18">
      <c r="A18" s="23" t="inlineStr">
        <is>
          <t>Tip: enter each month as you close your books, and your Annual Summary and Monthly Trend update on their own. Keep every figure net of GST.</t>
        </is>
      </c>
    </row>
    <row r="20">
      <c r="A20" s="13" t="inlineStr">
        <is>
          <t>Powered by Petpooja Invoice | getinvoice@petpooja.com | +91-92279 80766 | www.petpooja.com</t>
        </is>
      </c>
    </row>
  </sheetData>
  <mergeCells count="4">
    <mergeCell ref="A1:P1"/>
    <mergeCell ref="A18:P18"/>
    <mergeCell ref="A20:P20"/>
    <mergeCell ref="A2:P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37"/>
  <sheetViews>
    <sheetView showGridLines="0" workbookViewId="0">
      <selection activeCell="A1" sqref="A1"/>
    </sheetView>
  </sheetViews>
  <sheetFormatPr baseColWidth="8" defaultRowHeight="15"/>
  <cols>
    <col width="3" customWidth="1" min="1" max="1"/>
    <col width="36" customWidth="1" min="2" max="2"/>
    <col width="20" customWidth="1" min="3" max="3"/>
    <col width="16" customWidth="1" min="4" max="4"/>
    <col width="6" customWidth="1" min="5" max="5"/>
  </cols>
  <sheetData>
    <row r="2">
      <c r="B2" s="1" t="inlineStr">
        <is>
          <t>Annual Financial Summary</t>
        </is>
      </c>
    </row>
    <row r="3">
      <c r="B3" s="2" t="inlineStr">
        <is>
          <t>Your whole year on one page. Every figure rolls up from the Monthly Entry sheet.</t>
        </is>
      </c>
    </row>
    <row r="4">
      <c r="B4" s="4" t="inlineStr">
        <is>
          <t>Business: Trishul Retail Store  |  FY 2026-27  |  All figures net of GST</t>
        </is>
      </c>
    </row>
    <row r="6">
      <c r="B6" s="3" t="inlineStr">
        <is>
          <t>Income</t>
        </is>
      </c>
    </row>
    <row r="7">
      <c r="B7" s="24" t="inlineStr">
        <is>
          <t>Net Sales (revenue)</t>
        </is>
      </c>
      <c r="C7" s="25">
        <f>SUM('Monthly Entry'!B4:B15)</f>
        <v/>
      </c>
    </row>
    <row r="8">
      <c r="B8" s="24" t="inlineStr">
        <is>
          <t>Other Income</t>
        </is>
      </c>
      <c r="C8" s="25">
        <f>SUM('Monthly Entry'!C4:C15)</f>
        <v/>
      </c>
    </row>
    <row r="9">
      <c r="B9" s="26" t="inlineStr">
        <is>
          <t>Total Income</t>
        </is>
      </c>
      <c r="C9" s="21">
        <f>SUM('Monthly Entry'!D4:D15)</f>
        <v/>
      </c>
    </row>
    <row r="11">
      <c r="B11" s="3" t="inlineStr">
        <is>
          <t>Cost of Goods &amp; Gross Profit</t>
        </is>
      </c>
    </row>
    <row r="12">
      <c r="B12" s="24" t="inlineStr">
        <is>
          <t>Purchases / Cost of Goods Sold</t>
        </is>
      </c>
      <c r="C12" s="25">
        <f>SUM('Monthly Entry'!E4:E15)</f>
        <v/>
      </c>
    </row>
    <row r="13">
      <c r="B13" s="26" t="inlineStr">
        <is>
          <t>Gross Profit (Net Sales - COGS)</t>
        </is>
      </c>
      <c r="C13" s="21">
        <f>$C$7-$C$12</f>
        <v/>
      </c>
    </row>
    <row r="14">
      <c r="B14" s="24" t="inlineStr">
        <is>
          <t>Gross Margin %</t>
        </is>
      </c>
      <c r="C14" s="27">
        <f>IFERROR($C$13/$C$7*100,0)</f>
        <v/>
      </c>
    </row>
    <row r="16">
      <c r="B16" s="3" t="inlineStr">
        <is>
          <t>Operating Expenses</t>
        </is>
      </c>
    </row>
    <row r="17">
      <c r="B17" s="24" t="inlineStr">
        <is>
          <t>Salaries &amp; Wages</t>
        </is>
      </c>
      <c r="C17" s="25">
        <f>SUM('Monthly Entry'!F4:F15)</f>
        <v/>
      </c>
    </row>
    <row r="18">
      <c r="B18" s="24" t="inlineStr">
        <is>
          <t>Rent</t>
        </is>
      </c>
      <c r="C18" s="25">
        <f>SUM('Monthly Entry'!G4:G15)</f>
        <v/>
      </c>
    </row>
    <row r="19">
      <c r="B19" s="24" t="inlineStr">
        <is>
          <t>Utilities</t>
        </is>
      </c>
      <c r="C19" s="25">
        <f>SUM('Monthly Entry'!H4:H15)</f>
        <v/>
      </c>
    </row>
    <row r="20">
      <c r="B20" s="24" t="inlineStr">
        <is>
          <t>Marketing</t>
        </is>
      </c>
      <c r="C20" s="25">
        <f>SUM('Monthly Entry'!I4:I15)</f>
        <v/>
      </c>
    </row>
    <row r="21">
      <c r="B21" s="24" t="inlineStr">
        <is>
          <t>Other Expenses</t>
        </is>
      </c>
      <c r="C21" s="25">
        <f>SUM('Monthly Entry'!J4:J15)</f>
        <v/>
      </c>
    </row>
    <row r="22">
      <c r="B22" s="26" t="inlineStr">
        <is>
          <t>Total Operating Expenses</t>
        </is>
      </c>
      <c r="C22" s="21">
        <f>SUM(C17:C21)</f>
        <v/>
      </c>
    </row>
    <row r="24">
      <c r="B24" s="3" t="inlineStr">
        <is>
          <t>Profit</t>
        </is>
      </c>
    </row>
    <row r="25">
      <c r="B25" s="24" t="inlineStr">
        <is>
          <t>Total Expenses (COGS + Operating)</t>
        </is>
      </c>
      <c r="C25" s="25">
        <f>SUM('Monthly Entry'!K4:K15)</f>
        <v/>
      </c>
    </row>
    <row r="26">
      <c r="B26" s="26" t="inlineStr">
        <is>
          <t>Net Profit (Before Tax)</t>
        </is>
      </c>
      <c r="C26" s="21">
        <f>$C$9-$C$25</f>
        <v/>
      </c>
    </row>
    <row r="27">
      <c r="B27" s="24" t="inlineStr">
        <is>
          <t>Net Profit Margin %</t>
        </is>
      </c>
      <c r="C27" s="27">
        <f>IFERROR($C$26/$C$9*100,0)</f>
        <v/>
      </c>
    </row>
    <row r="28">
      <c r="B28" s="24" t="inlineStr">
        <is>
          <t>Average Monthly Net Profit</t>
        </is>
      </c>
      <c r="C28" s="25">
        <f>$C$26/12</f>
        <v/>
      </c>
    </row>
    <row r="29">
      <c r="B29" s="23" t="inlineStr">
        <is>
          <t>Net Profit here is before income tax, depreciation and loan interest. Add those under Other Expenses on the Monthly Entry sheet if you want a figure closer to your ITR.</t>
        </is>
      </c>
    </row>
    <row r="31">
      <c r="B31" s="3" t="inlineStr">
        <is>
          <t>GST Summary (for the year)</t>
        </is>
      </c>
    </row>
    <row r="32">
      <c r="B32" s="24" t="inlineStr">
        <is>
          <t>Total Output GST (collected on sales)</t>
        </is>
      </c>
      <c r="C32" s="25">
        <f>SUM('Monthly Entry'!N4:N15)</f>
        <v/>
      </c>
    </row>
    <row r="33">
      <c r="B33" s="24" t="inlineStr">
        <is>
          <t>Total Input GST / ITC (paid on purchases)</t>
        </is>
      </c>
      <c r="C33" s="25">
        <f>SUM('Monthly Entry'!O4:O15)</f>
        <v/>
      </c>
    </row>
    <row r="34">
      <c r="B34" s="26" t="inlineStr">
        <is>
          <t>Net GST Paid to Government</t>
        </is>
      </c>
      <c r="C34" s="21">
        <f>$C$32-$C$33</f>
        <v/>
      </c>
    </row>
    <row r="35">
      <c r="B35" s="23" t="inlineStr">
        <is>
          <t>GST is not part of your profit. This summary is for your own MIS; file GSTR-1 and GSTR-3B on your own GSTIN as usual.</t>
        </is>
      </c>
    </row>
    <row r="37">
      <c r="B37" s="13" t="inlineStr">
        <is>
          <t>Powered by Petpooja Invoice | getinvoice@petpooja.com | +91-92279 80766 | www.petpooja.com</t>
        </is>
      </c>
    </row>
  </sheetData>
  <mergeCells count="3">
    <mergeCell ref="B29:D29"/>
    <mergeCell ref="B37:D37"/>
    <mergeCell ref="B35:D3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28"/>
  <sheetViews>
    <sheetView showGridLines="0" workbookViewId="0">
      <selection activeCell="A1" sqref="A1"/>
    </sheetView>
  </sheetViews>
  <sheetFormatPr baseColWidth="8" defaultRowHeight="15"/>
  <cols>
    <col width="3" customWidth="1" min="1" max="1"/>
    <col width="14" customWidth="1" min="2" max="2"/>
    <col width="16" customWidth="1" min="3" max="3"/>
    <col width="16" customWidth="1" min="4" max="4"/>
    <col width="16" customWidth="1" min="5" max="5"/>
    <col width="12" customWidth="1" min="6" max="6"/>
    <col width="18" customWidth="1" min="7" max="7"/>
    <col width="4" customWidth="1" min="8" max="8"/>
  </cols>
  <sheetData>
    <row r="2">
      <c r="B2" s="1" t="inlineStr">
        <is>
          <t>Monthly Trend</t>
        </is>
      </c>
    </row>
    <row r="3">
      <c r="B3" s="2" t="inlineStr">
        <is>
          <t>The shape of your year. Each row reads straight from the Monthly Entry sheet.</t>
        </is>
      </c>
    </row>
    <row r="5" ht="30" customHeight="1">
      <c r="B5" s="8" t="inlineStr">
        <is>
          <t>Month</t>
        </is>
      </c>
      <c r="C5" s="8" t="inlineStr">
        <is>
          <t>Revenue (₹)</t>
        </is>
      </c>
      <c r="D5" s="8" t="inlineStr">
        <is>
          <t>Total Expenses (₹)</t>
        </is>
      </c>
      <c r="E5" s="8" t="inlineStr">
        <is>
          <t>Net Profit (₹)</t>
        </is>
      </c>
      <c r="F5" s="8" t="inlineStr">
        <is>
          <t>Margin %</t>
        </is>
      </c>
      <c r="G5" s="8" t="inlineStr">
        <is>
          <t>Cumulative Profit (₹)</t>
        </is>
      </c>
    </row>
    <row r="6">
      <c r="B6" s="28">
        <f>'Monthly Entry'!A4</f>
        <v/>
      </c>
      <c r="C6" s="29">
        <f>'Monthly Entry'!B4</f>
        <v/>
      </c>
      <c r="D6" s="29">
        <f>'Monthly Entry'!K4</f>
        <v/>
      </c>
      <c r="E6" s="29">
        <f>'Monthly Entry'!L4</f>
        <v/>
      </c>
      <c r="F6" s="30">
        <f>'Monthly Entry'!M4</f>
        <v/>
      </c>
      <c r="G6" s="29">
        <f>E6</f>
        <v/>
      </c>
    </row>
    <row r="7">
      <c r="B7" s="31">
        <f>'Monthly Entry'!A5</f>
        <v/>
      </c>
      <c r="C7" s="25">
        <f>'Monthly Entry'!B5</f>
        <v/>
      </c>
      <c r="D7" s="25">
        <f>'Monthly Entry'!K5</f>
        <v/>
      </c>
      <c r="E7" s="25">
        <f>'Monthly Entry'!L5</f>
        <v/>
      </c>
      <c r="F7" s="32">
        <f>'Monthly Entry'!M5</f>
        <v/>
      </c>
      <c r="G7" s="25">
        <f>G6+E7</f>
        <v/>
      </c>
    </row>
    <row r="8">
      <c r="B8" s="28">
        <f>'Monthly Entry'!A6</f>
        <v/>
      </c>
      <c r="C8" s="29">
        <f>'Monthly Entry'!B6</f>
        <v/>
      </c>
      <c r="D8" s="29">
        <f>'Monthly Entry'!K6</f>
        <v/>
      </c>
      <c r="E8" s="29">
        <f>'Monthly Entry'!L6</f>
        <v/>
      </c>
      <c r="F8" s="30">
        <f>'Monthly Entry'!M6</f>
        <v/>
      </c>
      <c r="G8" s="29">
        <f>G7+E8</f>
        <v/>
      </c>
    </row>
    <row r="9">
      <c r="B9" s="31">
        <f>'Monthly Entry'!A7</f>
        <v/>
      </c>
      <c r="C9" s="25">
        <f>'Monthly Entry'!B7</f>
        <v/>
      </c>
      <c r="D9" s="25">
        <f>'Monthly Entry'!K7</f>
        <v/>
      </c>
      <c r="E9" s="25">
        <f>'Monthly Entry'!L7</f>
        <v/>
      </c>
      <c r="F9" s="32">
        <f>'Monthly Entry'!M7</f>
        <v/>
      </c>
      <c r="G9" s="25">
        <f>G8+E9</f>
        <v/>
      </c>
    </row>
    <row r="10">
      <c r="B10" s="28">
        <f>'Monthly Entry'!A8</f>
        <v/>
      </c>
      <c r="C10" s="29">
        <f>'Monthly Entry'!B8</f>
        <v/>
      </c>
      <c r="D10" s="29">
        <f>'Monthly Entry'!K8</f>
        <v/>
      </c>
      <c r="E10" s="29">
        <f>'Monthly Entry'!L8</f>
        <v/>
      </c>
      <c r="F10" s="30">
        <f>'Monthly Entry'!M8</f>
        <v/>
      </c>
      <c r="G10" s="29">
        <f>G9+E10</f>
        <v/>
      </c>
    </row>
    <row r="11">
      <c r="B11" s="31">
        <f>'Monthly Entry'!A9</f>
        <v/>
      </c>
      <c r="C11" s="25">
        <f>'Monthly Entry'!B9</f>
        <v/>
      </c>
      <c r="D11" s="25">
        <f>'Monthly Entry'!K9</f>
        <v/>
      </c>
      <c r="E11" s="25">
        <f>'Monthly Entry'!L9</f>
        <v/>
      </c>
      <c r="F11" s="32">
        <f>'Monthly Entry'!M9</f>
        <v/>
      </c>
      <c r="G11" s="25">
        <f>G10+E11</f>
        <v/>
      </c>
    </row>
    <row r="12">
      <c r="B12" s="28">
        <f>'Monthly Entry'!A10</f>
        <v/>
      </c>
      <c r="C12" s="29">
        <f>'Monthly Entry'!B10</f>
        <v/>
      </c>
      <c r="D12" s="29">
        <f>'Monthly Entry'!K10</f>
        <v/>
      </c>
      <c r="E12" s="29">
        <f>'Monthly Entry'!L10</f>
        <v/>
      </c>
      <c r="F12" s="30">
        <f>'Monthly Entry'!M10</f>
        <v/>
      </c>
      <c r="G12" s="29">
        <f>G11+E12</f>
        <v/>
      </c>
    </row>
    <row r="13">
      <c r="B13" s="31">
        <f>'Monthly Entry'!A11</f>
        <v/>
      </c>
      <c r="C13" s="25">
        <f>'Monthly Entry'!B11</f>
        <v/>
      </c>
      <c r="D13" s="25">
        <f>'Monthly Entry'!K11</f>
        <v/>
      </c>
      <c r="E13" s="25">
        <f>'Monthly Entry'!L11</f>
        <v/>
      </c>
      <c r="F13" s="32">
        <f>'Monthly Entry'!M11</f>
        <v/>
      </c>
      <c r="G13" s="25">
        <f>G12+E13</f>
        <v/>
      </c>
    </row>
    <row r="14">
      <c r="B14" s="28">
        <f>'Monthly Entry'!A12</f>
        <v/>
      </c>
      <c r="C14" s="29">
        <f>'Monthly Entry'!B12</f>
        <v/>
      </c>
      <c r="D14" s="29">
        <f>'Monthly Entry'!K12</f>
        <v/>
      </c>
      <c r="E14" s="29">
        <f>'Monthly Entry'!L12</f>
        <v/>
      </c>
      <c r="F14" s="30">
        <f>'Monthly Entry'!M12</f>
        <v/>
      </c>
      <c r="G14" s="29">
        <f>G13+E14</f>
        <v/>
      </c>
    </row>
    <row r="15">
      <c r="B15" s="31">
        <f>'Monthly Entry'!A13</f>
        <v/>
      </c>
      <c r="C15" s="25">
        <f>'Monthly Entry'!B13</f>
        <v/>
      </c>
      <c r="D15" s="25">
        <f>'Monthly Entry'!K13</f>
        <v/>
      </c>
      <c r="E15" s="25">
        <f>'Monthly Entry'!L13</f>
        <v/>
      </c>
      <c r="F15" s="32">
        <f>'Monthly Entry'!M13</f>
        <v/>
      </c>
      <c r="G15" s="25">
        <f>G14+E15</f>
        <v/>
      </c>
    </row>
    <row r="16">
      <c r="B16" s="28">
        <f>'Monthly Entry'!A14</f>
        <v/>
      </c>
      <c r="C16" s="29">
        <f>'Monthly Entry'!B14</f>
        <v/>
      </c>
      <c r="D16" s="29">
        <f>'Monthly Entry'!K14</f>
        <v/>
      </c>
      <c r="E16" s="29">
        <f>'Monthly Entry'!L14</f>
        <v/>
      </c>
      <c r="F16" s="30">
        <f>'Monthly Entry'!M14</f>
        <v/>
      </c>
      <c r="G16" s="29">
        <f>G15+E16</f>
        <v/>
      </c>
    </row>
    <row r="17">
      <c r="B17" s="31">
        <f>'Monthly Entry'!A15</f>
        <v/>
      </c>
      <c r="C17" s="25">
        <f>'Monthly Entry'!B15</f>
        <v/>
      </c>
      <c r="D17" s="25">
        <f>'Monthly Entry'!K15</f>
        <v/>
      </c>
      <c r="E17" s="25">
        <f>'Monthly Entry'!L15</f>
        <v/>
      </c>
      <c r="F17" s="32">
        <f>'Monthly Entry'!M15</f>
        <v/>
      </c>
      <c r="G17" s="25">
        <f>G16+E17</f>
        <v/>
      </c>
    </row>
    <row r="18">
      <c r="B18" s="20" t="inlineStr">
        <is>
          <t>TOTAL</t>
        </is>
      </c>
      <c r="C18" s="21">
        <f>SUM(C6:C17)</f>
        <v/>
      </c>
      <c r="D18" s="21">
        <f>SUM(D6:D17)</f>
        <v/>
      </c>
      <c r="E18" s="21">
        <f>SUM(E6:E17)</f>
        <v/>
      </c>
      <c r="F18" s="22">
        <f>IFERROR(E18/C18*100,0)</f>
        <v/>
      </c>
      <c r="G18" s="26" t="inlineStr"/>
    </row>
    <row r="20">
      <c r="B20" s="3" t="inlineStr">
        <is>
          <t>Highlights</t>
        </is>
      </c>
    </row>
    <row r="21">
      <c r="B21" s="24" t="inlineStr">
        <is>
          <t>Best month by revenue</t>
        </is>
      </c>
      <c r="C21" s="28">
        <f>INDEX(B6:B17,MATCH(MAX(C6:C17),C6:C17,0))</f>
        <v/>
      </c>
      <c r="D21" s="33">
        <f>MAX(C6:C17)</f>
        <v/>
      </c>
    </row>
    <row r="22">
      <c r="B22" s="24" t="inlineStr">
        <is>
          <t>Best month by profit</t>
        </is>
      </c>
      <c r="C22" s="28">
        <f>INDEX(B6:B17,MATCH(MAX(E6:E17),E6:E17,0))</f>
        <v/>
      </c>
      <c r="D22" s="33">
        <f>MAX(E6:E17)</f>
        <v/>
      </c>
    </row>
    <row r="23">
      <c r="B23" s="24" t="inlineStr">
        <is>
          <t>Weakest month by profit</t>
        </is>
      </c>
      <c r="C23" s="28">
        <f>INDEX(B6:B17,MATCH(MIN(E6:E17),E6:E17,0))</f>
        <v/>
      </c>
      <c r="D23" s="33">
        <f>MIN(E6:E17)</f>
        <v/>
      </c>
    </row>
    <row r="24">
      <c r="B24" s="24" t="inlineStr">
        <is>
          <t>Average monthly revenue</t>
        </is>
      </c>
      <c r="C24" s="28" t="inlineStr"/>
      <c r="D24" s="33">
        <f>AVERAGE(C6:C17)</f>
        <v/>
      </c>
    </row>
    <row r="26">
      <c r="B26" s="23" t="inlineStr">
        <is>
          <t>Cumulative Profit adds each month's profit to the months before it, so the last row equals your full-year Net Profit.</t>
        </is>
      </c>
    </row>
    <row r="28">
      <c r="B28" s="13" t="inlineStr">
        <is>
          <t>Powered by Petpooja Invoice | getinvoice@petpooja.com | +91-92279 80766 | www.petpooja.com</t>
        </is>
      </c>
    </row>
  </sheetData>
  <mergeCells count="2">
    <mergeCell ref="B26:G26"/>
    <mergeCell ref="B28:G2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6"/>
  <sheetViews>
    <sheetView showGridLines="0" workbookViewId="0">
      <selection activeCell="A1" sqref="A1"/>
    </sheetView>
  </sheetViews>
  <sheetFormatPr baseColWidth="8" defaultRowHeight="15"/>
  <cols>
    <col width="12" customWidth="1" min="1" max="1"/>
    <col width="13" customWidth="1" min="2" max="2"/>
    <col width="12" customWidth="1" min="3" max="3"/>
    <col width="13" customWidth="1" min="4" max="4"/>
    <col width="12" customWidth="1" min="5" max="5"/>
    <col width="11" customWidth="1" min="6" max="6"/>
    <col width="11" customWidth="1" min="7" max="7"/>
    <col width="12" customWidth="1" min="8" max="8"/>
    <col width="13" customWidth="1" min="9" max="9"/>
    <col width="12" customWidth="1" min="10" max="10"/>
    <col width="11" customWidth="1" min="11" max="11"/>
  </cols>
  <sheetData>
    <row r="1">
      <c r="A1" s="14" t="inlineStr">
        <is>
          <t>Example: One Retail Store, Full Year (FY 2026-27)</t>
        </is>
      </c>
    </row>
    <row r="2">
      <c r="A2" s="15" t="inlineStr">
        <is>
          <t>A worked year so you can see the pattern. Numbers are static (typed, not linked), all net of GST. Trishul Retail Store, a mid-size general retailer.</t>
        </is>
      </c>
    </row>
    <row r="3" ht="30" customHeight="1">
      <c r="A3" s="8" t="inlineStr">
        <is>
          <t>Month</t>
        </is>
      </c>
      <c r="B3" s="8" t="inlineStr">
        <is>
          <t>Net Sales</t>
        </is>
      </c>
      <c r="C3" s="8" t="inlineStr">
        <is>
          <t>Other Inc.</t>
        </is>
      </c>
      <c r="D3" s="8" t="inlineStr">
        <is>
          <t>COGS</t>
        </is>
      </c>
      <c r="E3" s="8" t="inlineStr">
        <is>
          <t>Salaries</t>
        </is>
      </c>
      <c r="F3" s="8" t="inlineStr">
        <is>
          <t>Rent</t>
        </is>
      </c>
      <c r="G3" s="8" t="inlineStr">
        <is>
          <t>Utilities</t>
        </is>
      </c>
      <c r="H3" s="8" t="inlineStr">
        <is>
          <t>Marketing</t>
        </is>
      </c>
      <c r="I3" s="8" t="inlineStr">
        <is>
          <t>Other Exp.</t>
        </is>
      </c>
      <c r="J3" s="8" t="inlineStr">
        <is>
          <t>Net Profit</t>
        </is>
      </c>
      <c r="K3" s="8" t="inlineStr">
        <is>
          <t>Margin %</t>
        </is>
      </c>
    </row>
    <row r="4">
      <c r="A4" s="34" t="inlineStr">
        <is>
          <t>Apr-2026</t>
        </is>
      </c>
      <c r="B4" s="29" t="n">
        <v>1150000</v>
      </c>
      <c r="C4" s="29" t="n">
        <v>0</v>
      </c>
      <c r="D4" s="29" t="n">
        <v>828000</v>
      </c>
      <c r="E4" s="29" t="n">
        <v>85000</v>
      </c>
      <c r="F4" s="29" t="n">
        <v>95000</v>
      </c>
      <c r="G4" s="29" t="n">
        <v>22000</v>
      </c>
      <c r="H4" s="29" t="n">
        <v>15000</v>
      </c>
      <c r="I4" s="29" t="n">
        <v>45000</v>
      </c>
      <c r="J4" s="29" t="n">
        <v>60000</v>
      </c>
      <c r="K4" s="30" t="n">
        <v>5.2</v>
      </c>
    </row>
    <row r="5">
      <c r="A5" s="35" t="inlineStr">
        <is>
          <t>May-2026</t>
        </is>
      </c>
      <c r="B5" s="25" t="n">
        <v>1100000</v>
      </c>
      <c r="C5" s="25" t="n">
        <v>0</v>
      </c>
      <c r="D5" s="25" t="n">
        <v>792000</v>
      </c>
      <c r="E5" s="25" t="n">
        <v>85000</v>
      </c>
      <c r="F5" s="25" t="n">
        <v>95000</v>
      </c>
      <c r="G5" s="25" t="n">
        <v>24000</v>
      </c>
      <c r="H5" s="25" t="n">
        <v>12000</v>
      </c>
      <c r="I5" s="25" t="n">
        <v>42000</v>
      </c>
      <c r="J5" s="25" t="n">
        <v>50000</v>
      </c>
      <c r="K5" s="32" t="n">
        <v>4.5</v>
      </c>
    </row>
    <row r="6">
      <c r="A6" s="34" t="inlineStr">
        <is>
          <t>Jun-2026</t>
        </is>
      </c>
      <c r="B6" s="29" t="n">
        <v>1080000</v>
      </c>
      <c r="C6" s="29" t="n">
        <v>15000</v>
      </c>
      <c r="D6" s="29" t="n">
        <v>778000</v>
      </c>
      <c r="E6" s="29" t="n">
        <v>88000</v>
      </c>
      <c r="F6" s="29" t="n">
        <v>95000</v>
      </c>
      <c r="G6" s="29" t="n">
        <v>26000</v>
      </c>
      <c r="H6" s="29" t="n">
        <v>12000</v>
      </c>
      <c r="I6" s="29" t="n">
        <v>44000</v>
      </c>
      <c r="J6" s="29" t="n">
        <v>52000</v>
      </c>
      <c r="K6" s="30" t="n">
        <v>4.7</v>
      </c>
    </row>
    <row r="7">
      <c r="A7" s="35" t="inlineStr">
        <is>
          <t>Jul-2026</t>
        </is>
      </c>
      <c r="B7" s="25" t="n">
        <v>1120000</v>
      </c>
      <c r="C7" s="25" t="n">
        <v>0</v>
      </c>
      <c r="D7" s="25" t="n">
        <v>806000</v>
      </c>
      <c r="E7" s="25" t="n">
        <v>88000</v>
      </c>
      <c r="F7" s="25" t="n">
        <v>95000</v>
      </c>
      <c r="G7" s="25" t="n">
        <v>28000</v>
      </c>
      <c r="H7" s="25" t="n">
        <v>15000</v>
      </c>
      <c r="I7" s="25" t="n">
        <v>46000</v>
      </c>
      <c r="J7" s="25" t="n">
        <v>42000</v>
      </c>
      <c r="K7" s="32" t="n">
        <v>3.8</v>
      </c>
    </row>
    <row r="8">
      <c r="A8" s="34" t="inlineStr">
        <is>
          <t>Aug-2026</t>
        </is>
      </c>
      <c r="B8" s="29" t="n">
        <v>1250000</v>
      </c>
      <c r="C8" s="29" t="n">
        <v>0</v>
      </c>
      <c r="D8" s="29" t="n">
        <v>900000</v>
      </c>
      <c r="E8" s="29" t="n">
        <v>92000</v>
      </c>
      <c r="F8" s="29" t="n">
        <v>95000</v>
      </c>
      <c r="G8" s="29" t="n">
        <v>30000</v>
      </c>
      <c r="H8" s="29" t="n">
        <v>25000</v>
      </c>
      <c r="I8" s="29" t="n">
        <v>50000</v>
      </c>
      <c r="J8" s="29" t="n">
        <v>58000</v>
      </c>
      <c r="K8" s="30" t="n">
        <v>4.6</v>
      </c>
    </row>
    <row r="9">
      <c r="A9" s="35" t="inlineStr">
        <is>
          <t>Sep-2026</t>
        </is>
      </c>
      <c r="B9" s="25" t="n">
        <v>1200000</v>
      </c>
      <c r="C9" s="25" t="n">
        <v>0</v>
      </c>
      <c r="D9" s="25" t="n">
        <v>864000</v>
      </c>
      <c r="E9" s="25" t="n">
        <v>90000</v>
      </c>
      <c r="F9" s="25" t="n">
        <v>95000</v>
      </c>
      <c r="G9" s="25" t="n">
        <v>28000</v>
      </c>
      <c r="H9" s="25" t="n">
        <v>20000</v>
      </c>
      <c r="I9" s="25" t="n">
        <v>48000</v>
      </c>
      <c r="J9" s="25" t="n">
        <v>55000</v>
      </c>
      <c r="K9" s="32" t="n">
        <v>4.6</v>
      </c>
    </row>
    <row r="10">
      <c r="A10" s="34" t="inlineStr">
        <is>
          <t>Oct-2026</t>
        </is>
      </c>
      <c r="B10" s="29" t="n">
        <v>1650000</v>
      </c>
      <c r="C10" s="29" t="n">
        <v>25000</v>
      </c>
      <c r="D10" s="29" t="n">
        <v>1188000</v>
      </c>
      <c r="E10" s="29" t="n">
        <v>120000</v>
      </c>
      <c r="F10" s="29" t="n">
        <v>95000</v>
      </c>
      <c r="G10" s="29" t="n">
        <v>32000</v>
      </c>
      <c r="H10" s="29" t="n">
        <v>60000</v>
      </c>
      <c r="I10" s="29" t="n">
        <v>72000</v>
      </c>
      <c r="J10" s="29" t="n">
        <v>108000</v>
      </c>
      <c r="K10" s="30" t="n">
        <v>6.4</v>
      </c>
    </row>
    <row r="11">
      <c r="A11" s="35" t="inlineStr">
        <is>
          <t>Nov-2026</t>
        </is>
      </c>
      <c r="B11" s="25" t="n">
        <v>1400000</v>
      </c>
      <c r="C11" s="25" t="n">
        <v>0</v>
      </c>
      <c r="D11" s="25" t="n">
        <v>1008000</v>
      </c>
      <c r="E11" s="25" t="n">
        <v>110000</v>
      </c>
      <c r="F11" s="25" t="n">
        <v>95000</v>
      </c>
      <c r="G11" s="25" t="n">
        <v>30000</v>
      </c>
      <c r="H11" s="25" t="n">
        <v>40000</v>
      </c>
      <c r="I11" s="25" t="n">
        <v>60000</v>
      </c>
      <c r="J11" s="25" t="n">
        <v>57000</v>
      </c>
      <c r="K11" s="32" t="n">
        <v>4.1</v>
      </c>
    </row>
    <row r="12">
      <c r="A12" s="34" t="inlineStr">
        <is>
          <t>Dec-2026</t>
        </is>
      </c>
      <c r="B12" s="29" t="n">
        <v>1350000</v>
      </c>
      <c r="C12" s="29" t="n">
        <v>0</v>
      </c>
      <c r="D12" s="29" t="n">
        <v>972000</v>
      </c>
      <c r="E12" s="29" t="n">
        <v>105000</v>
      </c>
      <c r="F12" s="29" t="n">
        <v>95000</v>
      </c>
      <c r="G12" s="29" t="n">
        <v>26000</v>
      </c>
      <c r="H12" s="29" t="n">
        <v>30000</v>
      </c>
      <c r="I12" s="29" t="n">
        <v>55000</v>
      </c>
      <c r="J12" s="29" t="n">
        <v>67000</v>
      </c>
      <c r="K12" s="30" t="n">
        <v>5</v>
      </c>
    </row>
    <row r="13">
      <c r="A13" s="35" t="inlineStr">
        <is>
          <t>Jan-2027</t>
        </is>
      </c>
      <c r="B13" s="25" t="n">
        <v>1150000</v>
      </c>
      <c r="C13" s="25" t="n">
        <v>0</v>
      </c>
      <c r="D13" s="25" t="n">
        <v>828000</v>
      </c>
      <c r="E13" s="25" t="n">
        <v>88000</v>
      </c>
      <c r="F13" s="25" t="n">
        <v>95000</v>
      </c>
      <c r="G13" s="25" t="n">
        <v>22000</v>
      </c>
      <c r="H13" s="25" t="n">
        <v>15000</v>
      </c>
      <c r="I13" s="25" t="n">
        <v>45000</v>
      </c>
      <c r="J13" s="25" t="n">
        <v>57000</v>
      </c>
      <c r="K13" s="32" t="n">
        <v>5</v>
      </c>
    </row>
    <row r="14">
      <c r="A14" s="34" t="inlineStr">
        <is>
          <t>Feb-2027</t>
        </is>
      </c>
      <c r="B14" s="29" t="n">
        <v>1200000</v>
      </c>
      <c r="C14" s="29" t="n">
        <v>0</v>
      </c>
      <c r="D14" s="29" t="n">
        <v>864000</v>
      </c>
      <c r="E14" s="29" t="n">
        <v>90000</v>
      </c>
      <c r="F14" s="29" t="n">
        <v>95000</v>
      </c>
      <c r="G14" s="29" t="n">
        <v>22000</v>
      </c>
      <c r="H14" s="29" t="n">
        <v>18000</v>
      </c>
      <c r="I14" s="29" t="n">
        <v>47000</v>
      </c>
      <c r="J14" s="29" t="n">
        <v>64000</v>
      </c>
      <c r="K14" s="30" t="n">
        <v>5.3</v>
      </c>
    </row>
    <row r="15">
      <c r="A15" s="35" t="inlineStr">
        <is>
          <t>Mar-2027</t>
        </is>
      </c>
      <c r="B15" s="25" t="n">
        <v>1300000</v>
      </c>
      <c r="C15" s="25" t="n">
        <v>12000</v>
      </c>
      <c r="D15" s="25" t="n">
        <v>936000</v>
      </c>
      <c r="E15" s="25" t="n">
        <v>98000</v>
      </c>
      <c r="F15" s="25" t="n">
        <v>95000</v>
      </c>
      <c r="G15" s="25" t="n">
        <v>24000</v>
      </c>
      <c r="H15" s="25" t="n">
        <v>25000</v>
      </c>
      <c r="I15" s="25" t="n">
        <v>52000</v>
      </c>
      <c r="J15" s="25" t="n">
        <v>82000</v>
      </c>
      <c r="K15" s="32" t="n">
        <v>6.2</v>
      </c>
    </row>
    <row r="16">
      <c r="A16" s="36" t="inlineStr">
        <is>
          <t>TOTAL (FY)</t>
        </is>
      </c>
      <c r="B16" s="21">
        <f>SUM(B4:B15)</f>
        <v/>
      </c>
      <c r="C16" s="21">
        <f>SUM(C4:C15)</f>
        <v/>
      </c>
      <c r="D16" s="21">
        <f>SUM(D4:D15)</f>
        <v/>
      </c>
      <c r="E16" s="21">
        <f>SUM(E4:E15)</f>
        <v/>
      </c>
      <c r="F16" s="21">
        <f>SUM(F4:F15)</f>
        <v/>
      </c>
      <c r="G16" s="21">
        <f>SUM(G4:G15)</f>
        <v/>
      </c>
      <c r="H16" s="21">
        <f>SUM(H4:H15)</f>
        <v/>
      </c>
      <c r="I16" s="21">
        <f>SUM(I4:I15)</f>
        <v/>
      </c>
      <c r="J16" s="21">
        <f>SUM(J4:J15)</f>
        <v/>
      </c>
      <c r="K16" s="22">
        <f>IFERROR(J16/(B16+C16)*100,0)</f>
        <v/>
      </c>
    </row>
    <row r="18">
      <c r="A18" s="37" t="inlineStr">
        <is>
          <t>How to read this year:</t>
        </is>
      </c>
    </row>
    <row r="19">
      <c r="A19" s="5" t="inlineStr">
        <is>
          <t>- Full-year net sales are ₹1,49,50,000 (about ₹1.5 crore), all net of GST.</t>
        </is>
      </c>
    </row>
    <row r="20">
      <c r="A20" s="5" t="inlineStr">
        <is>
          <t>- Cost of goods is 72% of sales, so gross profit is ₹41,86,000 (a 28% gross margin), healthy for general retail.</t>
        </is>
      </c>
    </row>
    <row r="21">
      <c r="A21" s="5" t="inlineStr">
        <is>
          <t>- After salaries, rent, utilities, marketing and other costs, Net Profit before tax is ₹7,52,000, a 5.0% net margin.</t>
        </is>
      </c>
    </row>
    <row r="22">
      <c r="A22" s="5" t="inlineStr">
        <is>
          <t>- October is the biggest month (Diwali): ₹16,50,000 in sales. May and June are the quietest.</t>
        </is>
      </c>
    </row>
    <row r="23">
      <c r="A23" s="5" t="inlineStr">
        <is>
          <t>- Net GST paid for the year is ₹5,85,000 (₹22,42,000 collected on sales, less ₹16,57,000 of input tax credit). That is separate from profit.</t>
        </is>
      </c>
    </row>
    <row r="24">
      <c r="A24" s="5" t="inlineStr">
        <is>
          <t>- Every figure is net of GST. Depreciation, loan interest and income tax are not shown here; add them under Other Expenses if you want a post-tax view.</t>
        </is>
      </c>
    </row>
    <row r="26">
      <c r="A26" s="13" t="inlineStr">
        <is>
          <t>Powered by Petpooja Invoice | getinvoice@petpooja.com | +91-92279 80766 | www.petpooja.com</t>
        </is>
      </c>
    </row>
  </sheetData>
  <mergeCells count="10">
    <mergeCell ref="A22:K22"/>
    <mergeCell ref="A18:K18"/>
    <mergeCell ref="A20:K20"/>
    <mergeCell ref="A21:K21"/>
    <mergeCell ref="A26:K26"/>
    <mergeCell ref="A24:K24"/>
    <mergeCell ref="A2:K2"/>
    <mergeCell ref="A19:K19"/>
    <mergeCell ref="A1:K1"/>
    <mergeCell ref="A23:K2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2026-07-22T09:35:31Z</dcterms:created>
  <dcterms:modified xmlns:dcterms="http://purl.org/dc/terms/" xmlns:xsi="http://www.w3.org/2001/XMLSchema-instance" xsi:type="dcterms:W3CDTF">2026-07-22T09:35:31Z</dcterms:modified>
</cp:coreProperties>
</file>